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港" sheetId="1" r:id="rId1"/>
    <sheet name="上陸地" sheetId="2" r:id="rId2"/>
  </sheets>
  <definedNames/>
  <calcPr fullCalcOnLoad="1"/>
</workbook>
</file>

<file path=xl/sharedStrings.xml><?xml version="1.0" encoding="utf-8"?>
<sst xmlns="http://schemas.openxmlformats.org/spreadsheetml/2006/main" count="1696" uniqueCount="870">
  <si>
    <t>Lübeck</t>
  </si>
  <si>
    <t>Montpellier</t>
  </si>
  <si>
    <t xml:space="preserve">Cagliari </t>
  </si>
  <si>
    <t>Karibib</t>
  </si>
  <si>
    <t>Mogadishu</t>
  </si>
  <si>
    <t>皮革</t>
  </si>
  <si>
    <t>Riga</t>
  </si>
  <si>
    <t>Stockholm</t>
  </si>
  <si>
    <t>Copenhagen</t>
  </si>
  <si>
    <t>Oslo</t>
  </si>
  <si>
    <t>Hamburg</t>
  </si>
  <si>
    <t>Amsterdam</t>
  </si>
  <si>
    <t>Helder</t>
  </si>
  <si>
    <t>Antwerpen</t>
  </si>
  <si>
    <t>Bergen</t>
  </si>
  <si>
    <t>Edinburgh</t>
  </si>
  <si>
    <t>Dublin</t>
  </si>
  <si>
    <t>London</t>
  </si>
  <si>
    <t>Dover</t>
  </si>
  <si>
    <t>Plymouth</t>
  </si>
  <si>
    <t>Calais</t>
  </si>
  <si>
    <t>Nantes</t>
  </si>
  <si>
    <t>Bordeaux</t>
  </si>
  <si>
    <t>Gijon</t>
  </si>
  <si>
    <t>Oporto</t>
  </si>
  <si>
    <t>Lisbon</t>
  </si>
  <si>
    <t>Faro</t>
  </si>
  <si>
    <t>Casablanca</t>
  </si>
  <si>
    <t>Ceuta</t>
  </si>
  <si>
    <t>Sevilla</t>
  </si>
  <si>
    <t>Maraga</t>
  </si>
  <si>
    <t>Valencia</t>
  </si>
  <si>
    <t>Palma</t>
  </si>
  <si>
    <t>Barcelona</t>
  </si>
  <si>
    <t>Marseille</t>
  </si>
  <si>
    <t>Genova</t>
  </si>
  <si>
    <t>Pisa</t>
  </si>
  <si>
    <t>Calvi</t>
  </si>
  <si>
    <t>Sassari</t>
  </si>
  <si>
    <t>Algers</t>
  </si>
  <si>
    <t>Tunis</t>
  </si>
  <si>
    <t>Tripoli</t>
  </si>
  <si>
    <t>Napoli</t>
  </si>
  <si>
    <t>Siracusa</t>
  </si>
  <si>
    <t>Venezia</t>
  </si>
  <si>
    <t>Ragusa</t>
  </si>
  <si>
    <t>Ancona</t>
  </si>
  <si>
    <t>Trieste</t>
  </si>
  <si>
    <t>Zadar</t>
  </si>
  <si>
    <t>Athinai</t>
  </si>
  <si>
    <t>Salonika</t>
  </si>
  <si>
    <t>Candia</t>
  </si>
  <si>
    <t>Famagusta</t>
  </si>
  <si>
    <t>Beirut</t>
  </si>
  <si>
    <t>Jaffa</t>
  </si>
  <si>
    <t>Alexandria</t>
  </si>
  <si>
    <t>Cairo</t>
  </si>
  <si>
    <t>Istanbul</t>
  </si>
  <si>
    <t>Madeira</t>
  </si>
  <si>
    <t>Las Palmas</t>
  </si>
  <si>
    <t>Argin</t>
  </si>
  <si>
    <t>Abidjan</t>
  </si>
  <si>
    <t>San George</t>
  </si>
  <si>
    <t>Luanda</t>
  </si>
  <si>
    <t>San Tome</t>
  </si>
  <si>
    <t>Cape</t>
  </si>
  <si>
    <t>Sofara</t>
  </si>
  <si>
    <t>Mozambique</t>
  </si>
  <si>
    <t>Zanzibar</t>
  </si>
  <si>
    <t>Aden</t>
  </si>
  <si>
    <t>Massawa</t>
  </si>
  <si>
    <t>Suez</t>
  </si>
  <si>
    <t>Muscat</t>
  </si>
  <si>
    <t>Hormuz</t>
  </si>
  <si>
    <t>Basra</t>
  </si>
  <si>
    <t>Calicut</t>
  </si>
  <si>
    <t>Goa</t>
  </si>
  <si>
    <t>Div</t>
  </si>
  <si>
    <t>San Juan</t>
  </si>
  <si>
    <t>Santo Domingo</t>
  </si>
  <si>
    <t>Jamaica</t>
  </si>
  <si>
    <t>黄麻</t>
  </si>
  <si>
    <t>羊毛</t>
  </si>
  <si>
    <t>洋麻</t>
  </si>
  <si>
    <t>ラクダ毛</t>
  </si>
  <si>
    <t>亜麻</t>
  </si>
  <si>
    <t>羽毛</t>
  </si>
  <si>
    <t>毛皮</t>
  </si>
  <si>
    <t>綿花</t>
  </si>
  <si>
    <t>ヤシ繊維</t>
  </si>
  <si>
    <t>生糸</t>
  </si>
  <si>
    <t>山羊毛</t>
  </si>
  <si>
    <t>毛織物生地</t>
  </si>
  <si>
    <t>麻生地</t>
  </si>
  <si>
    <t>トルコ絨毯</t>
  </si>
  <si>
    <t>綿生地</t>
  </si>
  <si>
    <t>ダマスク織</t>
  </si>
  <si>
    <t>ペルシア絨毯</t>
  </si>
  <si>
    <t>インド更紗</t>
  </si>
  <si>
    <t>貝紫</t>
  </si>
  <si>
    <t>インド藍</t>
  </si>
  <si>
    <t>小麦</t>
  </si>
  <si>
    <t>豚肉</t>
  </si>
  <si>
    <t>魚肉</t>
  </si>
  <si>
    <t>卵</t>
  </si>
  <si>
    <t>鶏肉</t>
  </si>
  <si>
    <t>陸稲</t>
  </si>
  <si>
    <t>そら豆</t>
  </si>
  <si>
    <t>赤豆</t>
  </si>
  <si>
    <t>大麦</t>
  </si>
  <si>
    <t>アヒル肉</t>
  </si>
  <si>
    <t>羊肉</t>
  </si>
  <si>
    <t>カラス麦</t>
  </si>
  <si>
    <t>牛肉</t>
  </si>
  <si>
    <t>ライ麦</t>
  </si>
  <si>
    <t>水稲</t>
  </si>
  <si>
    <t>塩</t>
  </si>
  <si>
    <t>蜂蜜</t>
  </si>
  <si>
    <t>オリーブ油</t>
  </si>
  <si>
    <t>ヤシ油</t>
  </si>
  <si>
    <t>砂糖</t>
  </si>
  <si>
    <t>アーモンド油</t>
  </si>
  <si>
    <t>洋書</t>
  </si>
  <si>
    <t>鉛鉱石</t>
  </si>
  <si>
    <t>鉄鉱石</t>
  </si>
  <si>
    <t>スズ鉱石</t>
  </si>
  <si>
    <t>銅鉱石</t>
  </si>
  <si>
    <t>亜鉛鉱石</t>
  </si>
  <si>
    <t>辰砂</t>
  </si>
  <si>
    <t>水銀</t>
  </si>
  <si>
    <t>青銅</t>
  </si>
  <si>
    <t>鉄材</t>
  </si>
  <si>
    <t>石炭</t>
  </si>
  <si>
    <t>石墨</t>
  </si>
  <si>
    <t>木材</t>
  </si>
  <si>
    <t>石材</t>
  </si>
  <si>
    <t>羊皮紙</t>
  </si>
  <si>
    <t>大理石</t>
  </si>
  <si>
    <t>石油</t>
  </si>
  <si>
    <t>鋼</t>
  </si>
  <si>
    <t>硫黄</t>
  </si>
  <si>
    <t>紙</t>
  </si>
  <si>
    <t>真ちゅう</t>
  </si>
  <si>
    <t>銀</t>
  </si>
  <si>
    <t>砂金</t>
  </si>
  <si>
    <t>金</t>
  </si>
  <si>
    <t>ヤシ酒</t>
  </si>
  <si>
    <t>ラム酒</t>
  </si>
  <si>
    <t>干しブドウ</t>
  </si>
  <si>
    <t>ヒース</t>
  </si>
  <si>
    <t>ウオッカ</t>
  </si>
  <si>
    <t>ニガヨモギ</t>
  </si>
  <si>
    <t>チーズ</t>
  </si>
  <si>
    <t>ソーセージ</t>
  </si>
  <si>
    <t>カブ</t>
  </si>
  <si>
    <t>ビール</t>
  </si>
  <si>
    <t>ハム</t>
  </si>
  <si>
    <t>カミツレ</t>
  </si>
  <si>
    <t>ジン</t>
  </si>
  <si>
    <t>チーズ</t>
  </si>
  <si>
    <t>ソーセージ</t>
  </si>
  <si>
    <t>チーズ</t>
  </si>
  <si>
    <t>アクアビット</t>
  </si>
  <si>
    <t>ウイスキー</t>
  </si>
  <si>
    <t>ベーコン</t>
  </si>
  <si>
    <t>ラード</t>
  </si>
  <si>
    <t>ウイスキー</t>
  </si>
  <si>
    <t>バター</t>
  </si>
  <si>
    <t>ウイスキー</t>
  </si>
  <si>
    <t>ビール</t>
  </si>
  <si>
    <t>ブランデー</t>
  </si>
  <si>
    <t>タマネギ</t>
  </si>
  <si>
    <t>エルダー</t>
  </si>
  <si>
    <t>ブランデー</t>
  </si>
  <si>
    <t>ヒホン</t>
  </si>
  <si>
    <t>ラード</t>
  </si>
  <si>
    <t>リスボン</t>
  </si>
  <si>
    <t>ハム</t>
  </si>
  <si>
    <t>アーモンド</t>
  </si>
  <si>
    <t>カサブランカ</t>
  </si>
  <si>
    <t>タマネギ</t>
  </si>
  <si>
    <t>レモンバーム</t>
  </si>
  <si>
    <t>セビリア</t>
  </si>
  <si>
    <t>リキュール</t>
  </si>
  <si>
    <t>アーモンド</t>
  </si>
  <si>
    <t>バレンシア</t>
  </si>
  <si>
    <t>オリーブ</t>
  </si>
  <si>
    <t>ジャム</t>
  </si>
  <si>
    <t>パルマ</t>
  </si>
  <si>
    <t>オリーブ</t>
  </si>
  <si>
    <t>ワインビネガー</t>
  </si>
  <si>
    <t>アーモンド</t>
  </si>
  <si>
    <t>バルセロナ</t>
  </si>
  <si>
    <t>マルセイユ</t>
  </si>
  <si>
    <t>ブランデー</t>
  </si>
  <si>
    <t>クルミ</t>
  </si>
  <si>
    <t>プルーン</t>
  </si>
  <si>
    <t>ニット</t>
  </si>
  <si>
    <t>リキュール</t>
  </si>
  <si>
    <t>カリアリ</t>
  </si>
  <si>
    <t>アルジェ</t>
  </si>
  <si>
    <t>タマネギ</t>
  </si>
  <si>
    <t>チュニス</t>
  </si>
  <si>
    <t>オリーブ</t>
  </si>
  <si>
    <t>アーモンド</t>
  </si>
  <si>
    <t>トリポリ</t>
  </si>
  <si>
    <t>カブ</t>
  </si>
  <si>
    <t>クルミ</t>
  </si>
  <si>
    <t>オリーブ</t>
  </si>
  <si>
    <t>カブ</t>
  </si>
  <si>
    <t>ホワイトビネガー</t>
  </si>
  <si>
    <t>ザダール</t>
  </si>
  <si>
    <t>ワックス</t>
  </si>
  <si>
    <t>カンディア</t>
  </si>
  <si>
    <t>ペルシャンベリー</t>
  </si>
  <si>
    <t>ファマグスタ</t>
  </si>
  <si>
    <t>ベイルート</t>
  </si>
  <si>
    <t>タマネギ</t>
  </si>
  <si>
    <t>ヤッファ</t>
  </si>
  <si>
    <t>サトウキビ</t>
  </si>
  <si>
    <t>カイロ</t>
  </si>
  <si>
    <t>ニット</t>
  </si>
  <si>
    <t>タマネギ</t>
  </si>
  <si>
    <t>パピルス</t>
  </si>
  <si>
    <t>アラバスター</t>
  </si>
  <si>
    <t>リキュール</t>
  </si>
  <si>
    <t>ココナツ</t>
  </si>
  <si>
    <t>シエラレオネ</t>
  </si>
  <si>
    <t>ココナツ</t>
  </si>
  <si>
    <t>サトウキビ</t>
  </si>
  <si>
    <t>ココナツ</t>
  </si>
  <si>
    <t>サトウキビ</t>
  </si>
  <si>
    <t>アデン</t>
  </si>
  <si>
    <t>バスラ</t>
  </si>
  <si>
    <t>チーズ</t>
  </si>
  <si>
    <t>ヒース</t>
  </si>
  <si>
    <t>ヒース</t>
  </si>
  <si>
    <t>サトウキビ</t>
  </si>
  <si>
    <t>サトウキビ</t>
  </si>
  <si>
    <t>ジャガイモ</t>
  </si>
  <si>
    <t>サトウキビ</t>
  </si>
  <si>
    <t>ジャガイモ</t>
  </si>
  <si>
    <t>テキーラ</t>
  </si>
  <si>
    <t>バルト海</t>
  </si>
  <si>
    <t>ユトランド半島沖</t>
  </si>
  <si>
    <t>北海</t>
  </si>
  <si>
    <t>ノルウェー海</t>
  </si>
  <si>
    <t>ブリテン島北部</t>
  </si>
  <si>
    <t>ブリテン島南部</t>
  </si>
  <si>
    <t>ビスケー湾</t>
  </si>
  <si>
    <t>北東大西洋</t>
  </si>
  <si>
    <t>リスボン沖</t>
  </si>
  <si>
    <t>ジブラルタル海峡</t>
  </si>
  <si>
    <t>バレアレス諸島沖</t>
  </si>
  <si>
    <t>リグリア海</t>
  </si>
  <si>
    <t>ティレニア海</t>
  </si>
  <si>
    <t>イオニア海</t>
  </si>
  <si>
    <t>アドリア海</t>
  </si>
  <si>
    <t>東地中海</t>
  </si>
  <si>
    <t>黒海</t>
  </si>
  <si>
    <t>マディラ沖</t>
  </si>
  <si>
    <t>カナリア諸島沖</t>
  </si>
  <si>
    <t>穀物海岸沖</t>
  </si>
  <si>
    <t>黄金海岸沖</t>
  </si>
  <si>
    <t>ギニア湾</t>
  </si>
  <si>
    <t>ナミビア沖</t>
  </si>
  <si>
    <t>喜望峰沖</t>
  </si>
  <si>
    <t>モザンビーク海峡</t>
  </si>
  <si>
    <t>マダガスカル沖</t>
  </si>
  <si>
    <t>ザンジバル沖</t>
  </si>
  <si>
    <t>アラビア海</t>
  </si>
  <si>
    <t>紅海</t>
  </si>
  <si>
    <t>ペルシア湾</t>
  </si>
  <si>
    <t>インド西岸沖</t>
  </si>
  <si>
    <t>インド南岸沖</t>
  </si>
  <si>
    <t>ベンガル湾</t>
  </si>
  <si>
    <t>サンファン沖</t>
  </si>
  <si>
    <t>アンティル諸島沖</t>
  </si>
  <si>
    <t>南大西洋</t>
  </si>
  <si>
    <t>アンダマン海</t>
  </si>
  <si>
    <t>中部インド洋</t>
  </si>
  <si>
    <t>アガラス海盆</t>
  </si>
  <si>
    <t>北大西洋</t>
  </si>
  <si>
    <t>バミューダ諸島沖</t>
  </si>
  <si>
    <t>西カリブ海</t>
  </si>
  <si>
    <t>干しイチゴ</t>
  </si>
  <si>
    <t>リガ</t>
  </si>
  <si>
    <t>リューベック</t>
  </si>
  <si>
    <t>アムステルダム</t>
  </si>
  <si>
    <t>ベルゲン</t>
  </si>
  <si>
    <t>エディンバラ</t>
  </si>
  <si>
    <t>ロンドン</t>
  </si>
  <si>
    <t>ナント</t>
  </si>
  <si>
    <t>ツイード</t>
  </si>
  <si>
    <t>オポルト</t>
  </si>
  <si>
    <t>セウタ</t>
  </si>
  <si>
    <t>モンペリエ</t>
  </si>
  <si>
    <t>きのこ</t>
  </si>
  <si>
    <t>サッサリ</t>
  </si>
  <si>
    <t>ナポリ</t>
  </si>
  <si>
    <t>アテネ</t>
  </si>
  <si>
    <t>オリーブ</t>
  </si>
  <si>
    <t>イスタンブール</t>
  </si>
  <si>
    <t>マディラ</t>
  </si>
  <si>
    <t>ラスパルマス</t>
  </si>
  <si>
    <t>カーポヴェルデ</t>
  </si>
  <si>
    <t>アビジャン</t>
  </si>
  <si>
    <t>サンジョルジュ</t>
  </si>
  <si>
    <t>カリビブ</t>
  </si>
  <si>
    <t>ケープ</t>
  </si>
  <si>
    <t>ソファラ</t>
  </si>
  <si>
    <t>ザンジバル</t>
  </si>
  <si>
    <t>モガディシオ</t>
  </si>
  <si>
    <t>マッサワ</t>
  </si>
  <si>
    <t>マスカット</t>
  </si>
  <si>
    <t>ディウ</t>
  </si>
  <si>
    <t>サンファン</t>
  </si>
  <si>
    <t>サトウキビ</t>
  </si>
  <si>
    <t>カボチャ</t>
  </si>
  <si>
    <t>トウモロコシ</t>
  </si>
  <si>
    <t>サントドミンゴ</t>
  </si>
  <si>
    <t>干しアンズ</t>
  </si>
  <si>
    <t>干しリンゴ</t>
  </si>
  <si>
    <t>干しイチジク</t>
  </si>
  <si>
    <t>紅茶</t>
  </si>
  <si>
    <t>竜涎香</t>
  </si>
  <si>
    <t>貝甲香</t>
  </si>
  <si>
    <t>乳香</t>
  </si>
  <si>
    <t>白檀</t>
  </si>
  <si>
    <t>麝香</t>
  </si>
  <si>
    <t>唐木香</t>
  </si>
  <si>
    <t>皮革製品</t>
  </si>
  <si>
    <t>トンボ玉</t>
  </si>
  <si>
    <t>高級衣料</t>
  </si>
  <si>
    <t>銀細工</t>
  </si>
  <si>
    <t>陶磁器</t>
  </si>
  <si>
    <t>宝石細工</t>
  </si>
  <si>
    <t>ガラス細工</t>
  </si>
  <si>
    <t>金細工</t>
  </si>
  <si>
    <t>高級家具</t>
  </si>
  <si>
    <t>サンゴ細工</t>
  </si>
  <si>
    <t>青銅像</t>
  </si>
  <si>
    <t>古美術品</t>
  </si>
  <si>
    <t>大理石像</t>
  </si>
  <si>
    <t>木像</t>
  </si>
  <si>
    <t>琥珀</t>
  </si>
  <si>
    <t>象牙</t>
  </si>
  <si>
    <t>孔雀石</t>
  </si>
  <si>
    <t>真珠</t>
  </si>
  <si>
    <t>短剣</t>
  </si>
  <si>
    <t>片手剣</t>
  </si>
  <si>
    <t>両手剣</t>
  </si>
  <si>
    <t>長弓</t>
  </si>
  <si>
    <t>曲刀</t>
  </si>
  <si>
    <t>アルケブス銃</t>
  </si>
  <si>
    <t>弾丸</t>
  </si>
  <si>
    <t>大砲</t>
  </si>
  <si>
    <t>西洋甲冑</t>
  </si>
  <si>
    <t>火薬</t>
  </si>
  <si>
    <t>砲弾</t>
  </si>
  <si>
    <t>マスケット銃</t>
  </si>
  <si>
    <t>スズラン</t>
  </si>
  <si>
    <t>ヒツジ</t>
  </si>
  <si>
    <t>ニワトリ</t>
  </si>
  <si>
    <t>ヒツジ</t>
  </si>
  <si>
    <t>ウシ</t>
  </si>
  <si>
    <t>ラベンダー</t>
  </si>
  <si>
    <t>ウシ</t>
  </si>
  <si>
    <t>リラ</t>
  </si>
  <si>
    <t>ブタ</t>
  </si>
  <si>
    <t>アヒル</t>
  </si>
  <si>
    <t>ニワトリ</t>
  </si>
  <si>
    <t>ファロ</t>
  </si>
  <si>
    <t>パセリ</t>
  </si>
  <si>
    <t>ブタ</t>
  </si>
  <si>
    <t>へーゼルナッツ</t>
  </si>
  <si>
    <t>バジル</t>
  </si>
  <si>
    <t>コリアンダー</t>
  </si>
  <si>
    <t>マラガ</t>
  </si>
  <si>
    <t>ワインビネガー</t>
  </si>
  <si>
    <t>ガーリック</t>
  </si>
  <si>
    <t>サフラン</t>
  </si>
  <si>
    <t>サンゴ</t>
  </si>
  <si>
    <t>ウシ</t>
  </si>
  <si>
    <t>ローズマリー</t>
  </si>
  <si>
    <t>パセリ</t>
  </si>
  <si>
    <t>セロリ</t>
  </si>
  <si>
    <t>タイム</t>
  </si>
  <si>
    <t>オレガノ</t>
  </si>
  <si>
    <t>パセリ</t>
  </si>
  <si>
    <t>ジェノヴァ</t>
  </si>
  <si>
    <t>ラベンダー</t>
  </si>
  <si>
    <t>ピサ</t>
  </si>
  <si>
    <t>ピクルス</t>
  </si>
  <si>
    <t>へーゼルナッツ</t>
  </si>
  <si>
    <t>ローズ</t>
  </si>
  <si>
    <t>クロスボウ</t>
  </si>
  <si>
    <t>カルヴィ</t>
  </si>
  <si>
    <t>チーズ</t>
  </si>
  <si>
    <t>ヤギ</t>
  </si>
  <si>
    <t>マスタード</t>
  </si>
  <si>
    <t>コリアンダー</t>
  </si>
  <si>
    <t>ピクルス</t>
  </si>
  <si>
    <t>レモンオイル</t>
  </si>
  <si>
    <t>シラクサ</t>
  </si>
  <si>
    <t>コショウ</t>
  </si>
  <si>
    <t>ニワトリ</t>
  </si>
  <si>
    <t>ニワトリ</t>
  </si>
  <si>
    <t>ヤギ</t>
  </si>
  <si>
    <t>オークモス</t>
  </si>
  <si>
    <t>サロニカ</t>
  </si>
  <si>
    <t>ピクルス</t>
  </si>
  <si>
    <t>オレガノ</t>
  </si>
  <si>
    <t>ローリエ</t>
  </si>
  <si>
    <t>ダマスカスソード</t>
  </si>
  <si>
    <t>スイセン</t>
  </si>
  <si>
    <t>ジンジャー</t>
  </si>
  <si>
    <t>アレクサンドリア</t>
  </si>
  <si>
    <t>ガーリック</t>
  </si>
  <si>
    <t>ガーリック</t>
  </si>
  <si>
    <t>ゴマ</t>
  </si>
  <si>
    <t>サンゴ</t>
  </si>
  <si>
    <t>コーヒー</t>
  </si>
  <si>
    <t>コーヒー</t>
  </si>
  <si>
    <t>ダイヤモンド</t>
  </si>
  <si>
    <t>コーヒー</t>
  </si>
  <si>
    <t>サントメ</t>
  </si>
  <si>
    <t>サンゴ</t>
  </si>
  <si>
    <t>ルアンダ</t>
  </si>
  <si>
    <t>サトウキビ</t>
  </si>
  <si>
    <t>コーヒー</t>
  </si>
  <si>
    <t>サンゴ</t>
  </si>
  <si>
    <t>ダイヤモンド</t>
  </si>
  <si>
    <t>ゼラニウム</t>
  </si>
  <si>
    <t>ダイヤモンド</t>
  </si>
  <si>
    <t>ゼラニウム</t>
  </si>
  <si>
    <t>ダイヤモンド</t>
  </si>
  <si>
    <t>オレンジオイル</t>
  </si>
  <si>
    <t>モザンビーク</t>
  </si>
  <si>
    <t>コーヒー</t>
  </si>
  <si>
    <t>サンゴ</t>
  </si>
  <si>
    <t>エメラルド</t>
  </si>
  <si>
    <t>スエズ</t>
  </si>
  <si>
    <t>シベット</t>
  </si>
  <si>
    <t>レモンオイル</t>
  </si>
  <si>
    <t>ゴマ</t>
  </si>
  <si>
    <t>ホルムズ</t>
  </si>
  <si>
    <t>バジル</t>
  </si>
  <si>
    <t>ジンジャー</t>
  </si>
  <si>
    <t>ミント</t>
  </si>
  <si>
    <t>ターコイズ</t>
  </si>
  <si>
    <t>ラピスラズリ</t>
  </si>
  <si>
    <t>レモンオイル</t>
  </si>
  <si>
    <t>マスタード</t>
  </si>
  <si>
    <t>エメラルド</t>
  </si>
  <si>
    <t>アベンチュリン</t>
  </si>
  <si>
    <t>ゴア</t>
  </si>
  <si>
    <t>ジャスミン</t>
  </si>
  <si>
    <t>ジンジャー</t>
  </si>
  <si>
    <t>ルビー</t>
  </si>
  <si>
    <t>カリカット</t>
  </si>
  <si>
    <t>コショウ</t>
  </si>
  <si>
    <t>ジンジャー</t>
  </si>
  <si>
    <t>クミン</t>
  </si>
  <si>
    <t>サファイヤ</t>
  </si>
  <si>
    <t>ピーナッツ</t>
  </si>
  <si>
    <t>カカオ</t>
  </si>
  <si>
    <t>ピーナッツ</t>
  </si>
  <si>
    <t>ジャマイカ</t>
  </si>
  <si>
    <t>タバコ</t>
  </si>
  <si>
    <t>めのう</t>
  </si>
  <si>
    <t>水銀剤</t>
  </si>
  <si>
    <t>南西インド洋</t>
  </si>
  <si>
    <t>アガラス岬沖</t>
  </si>
  <si>
    <t>コッド岬</t>
  </si>
  <si>
    <t>メキシコ湾</t>
  </si>
  <si>
    <t>南カリブ海</t>
  </si>
  <si>
    <t>丸太</t>
  </si>
  <si>
    <t>毛織生地</t>
  </si>
  <si>
    <t>没薬</t>
  </si>
  <si>
    <t>ワイン</t>
  </si>
  <si>
    <t>ワイン</t>
  </si>
  <si>
    <t>ワイン</t>
  </si>
  <si>
    <t>ワイン</t>
  </si>
  <si>
    <t>アンコナ</t>
  </si>
  <si>
    <t>ワイン</t>
  </si>
  <si>
    <t>ヴェネツィア</t>
  </si>
  <si>
    <t>レース</t>
  </si>
  <si>
    <t>トリエステ</t>
  </si>
  <si>
    <t>ワイン</t>
  </si>
  <si>
    <t>ラグーザ</t>
  </si>
  <si>
    <t>ウォード</t>
  </si>
  <si>
    <t>ワイン</t>
  </si>
  <si>
    <t>キョウニン</t>
  </si>
  <si>
    <t>カッファ</t>
  </si>
  <si>
    <t>チーズ</t>
  </si>
  <si>
    <t>トレビゾント</t>
  </si>
  <si>
    <t>ザクロ</t>
  </si>
  <si>
    <t>ワイン</t>
  </si>
  <si>
    <t>アルギン</t>
  </si>
  <si>
    <r>
      <t>Capo</t>
    </r>
    <r>
      <rPr>
        <sz val="9"/>
        <rFont val="MS UI Gothic"/>
        <family val="3"/>
      </rPr>
      <t>　</t>
    </r>
    <r>
      <rPr>
        <sz val="9"/>
        <rFont val="Times New Roman"/>
        <family val="1"/>
      </rPr>
      <t>Verde</t>
    </r>
  </si>
  <si>
    <r>
      <t>Sierra</t>
    </r>
    <r>
      <rPr>
        <sz val="9"/>
        <rFont val="MS UI Gothic"/>
        <family val="3"/>
      </rPr>
      <t>　</t>
    </r>
    <r>
      <rPr>
        <sz val="9"/>
        <rFont val="Times New Roman"/>
        <family val="1"/>
      </rPr>
      <t>Leone</t>
    </r>
  </si>
  <si>
    <t>タマタブ</t>
  </si>
  <si>
    <t>モンバサ</t>
  </si>
  <si>
    <t>ペルシャンベリー</t>
  </si>
  <si>
    <t>コチン</t>
  </si>
  <si>
    <t>セイロン</t>
  </si>
  <si>
    <t>ポンディシェリ</t>
  </si>
  <si>
    <t>マスリパタム</t>
  </si>
  <si>
    <t>カルカッタ</t>
  </si>
  <si>
    <t>サンティアゴ</t>
  </si>
  <si>
    <t>ハバナ</t>
  </si>
  <si>
    <t>846</t>
  </si>
  <si>
    <t>530</t>
  </si>
  <si>
    <t>ストックホルム</t>
  </si>
  <si>
    <t>コペンハーゲン</t>
  </si>
  <si>
    <t>オスロ</t>
  </si>
  <si>
    <t>ハンブルク</t>
  </si>
  <si>
    <t>ヘルデル</t>
  </si>
  <si>
    <t>アントワープ</t>
  </si>
  <si>
    <t>レース</t>
  </si>
  <si>
    <t>ダブリン</t>
  </si>
  <si>
    <t>ドーバー</t>
  </si>
  <si>
    <t>プリマス</t>
  </si>
  <si>
    <t>チーズ</t>
  </si>
  <si>
    <t>カレー</t>
  </si>
  <si>
    <t>リキュール</t>
  </si>
  <si>
    <t>ボルドー</t>
  </si>
  <si>
    <t>ゴマ</t>
  </si>
  <si>
    <t>2145</t>
  </si>
  <si>
    <t>1979</t>
  </si>
  <si>
    <t>484</t>
  </si>
  <si>
    <t>485</t>
  </si>
  <si>
    <t>1949</t>
  </si>
  <si>
    <t>358</t>
  </si>
  <si>
    <t>2365</t>
  </si>
  <si>
    <t>96</t>
  </si>
  <si>
    <t>2497</t>
  </si>
  <si>
    <t>66</t>
  </si>
  <si>
    <t>2466</t>
  </si>
  <si>
    <t>48</t>
  </si>
  <si>
    <t>237</t>
  </si>
  <si>
    <t>16050</t>
  </si>
  <si>
    <t>16323</t>
  </si>
  <si>
    <t>16324</t>
  </si>
  <si>
    <t>16084</t>
  </si>
  <si>
    <t>16305</t>
  </si>
  <si>
    <t>16097</t>
  </si>
  <si>
    <t>16109</t>
  </si>
  <si>
    <t>15847</t>
  </si>
  <si>
    <t>15765</t>
  </si>
  <si>
    <t>3117</t>
  </si>
  <si>
    <t>15784</t>
  </si>
  <si>
    <t>15802</t>
  </si>
  <si>
    <t>15773</t>
  </si>
  <si>
    <t>15970</t>
  </si>
  <si>
    <t>15902</t>
  </si>
  <si>
    <t>16058</t>
  </si>
  <si>
    <t>16177</t>
  </si>
  <si>
    <t>16290</t>
  </si>
  <si>
    <t>16356</t>
  </si>
  <si>
    <t>16426</t>
  </si>
  <si>
    <t>16510</t>
  </si>
  <si>
    <t>16683</t>
  </si>
  <si>
    <t>16745</t>
  </si>
  <si>
    <t>16677</t>
  </si>
  <si>
    <t>16653</t>
  </si>
  <si>
    <t>16713</t>
  </si>
  <si>
    <t>16802</t>
  </si>
  <si>
    <t>16874</t>
  </si>
  <si>
    <t>616</t>
  </si>
  <si>
    <t>3118</t>
  </si>
  <si>
    <t>617</t>
  </si>
  <si>
    <t>542</t>
  </si>
  <si>
    <t>798</t>
  </si>
  <si>
    <t>SW</t>
  </si>
  <si>
    <t>NNW, SW</t>
  </si>
  <si>
    <t>2333</t>
  </si>
  <si>
    <t>2210</t>
  </si>
  <si>
    <t>NE, NNW</t>
  </si>
  <si>
    <t>2521</t>
  </si>
  <si>
    <t>NE, SW</t>
  </si>
  <si>
    <t>1955</t>
  </si>
  <si>
    <t>NW</t>
  </si>
  <si>
    <t>2278</t>
  </si>
  <si>
    <t>SW</t>
  </si>
  <si>
    <t>2568</t>
  </si>
  <si>
    <t>2489</t>
  </si>
  <si>
    <t>2494</t>
  </si>
  <si>
    <t>2737</t>
  </si>
  <si>
    <t>2839</t>
  </si>
  <si>
    <t>NW, WSW</t>
  </si>
  <si>
    <t>2921</t>
  </si>
  <si>
    <t>NW</t>
  </si>
  <si>
    <t>3205</t>
  </si>
  <si>
    <t>3266</t>
  </si>
  <si>
    <t>3445</t>
  </si>
  <si>
    <t>3361</t>
  </si>
  <si>
    <t>3270</t>
  </si>
  <si>
    <t>3274</t>
  </si>
  <si>
    <t>3158</t>
  </si>
  <si>
    <t>3206</t>
  </si>
  <si>
    <t>3110</t>
  </si>
  <si>
    <t>3004</t>
  </si>
  <si>
    <t>2969</t>
  </si>
  <si>
    <t>2917</t>
  </si>
  <si>
    <t>2953</t>
  </si>
  <si>
    <t>2975</t>
  </si>
  <si>
    <t>3093</t>
  </si>
  <si>
    <t>3170</t>
  </si>
  <si>
    <t>3269</t>
  </si>
  <si>
    <t>3426</t>
  </si>
  <si>
    <t>NNW</t>
  </si>
  <si>
    <t>WNW</t>
  </si>
  <si>
    <t>Kaffa</t>
  </si>
  <si>
    <t>Trebizont</t>
  </si>
  <si>
    <t>NE</t>
  </si>
  <si>
    <t>NE</t>
  </si>
  <si>
    <t>SW, SSE</t>
  </si>
  <si>
    <t>SE</t>
  </si>
  <si>
    <t>S</t>
  </si>
  <si>
    <t>SSE</t>
  </si>
  <si>
    <t>WSW</t>
  </si>
  <si>
    <t>W</t>
  </si>
  <si>
    <t>E</t>
  </si>
  <si>
    <t>Tamatab</t>
  </si>
  <si>
    <t>ESE</t>
  </si>
  <si>
    <t>Mombasa</t>
  </si>
  <si>
    <t>NNW</t>
  </si>
  <si>
    <t>WNW, ESE</t>
  </si>
  <si>
    <t>Cochin</t>
  </si>
  <si>
    <t>Ceylon</t>
  </si>
  <si>
    <t>Pondicherry</t>
  </si>
  <si>
    <t>Masulipatam</t>
  </si>
  <si>
    <t>Calcutta</t>
  </si>
  <si>
    <t>SW</t>
  </si>
  <si>
    <t>WSW</t>
  </si>
  <si>
    <t>W</t>
  </si>
  <si>
    <t>E</t>
  </si>
  <si>
    <t>ENE</t>
  </si>
  <si>
    <t>Santiago</t>
  </si>
  <si>
    <t>Havana</t>
  </si>
  <si>
    <t>NE</t>
  </si>
  <si>
    <t>.</t>
  </si>
  <si>
    <t>WNW</t>
  </si>
  <si>
    <t>イランイラン</t>
  </si>
  <si>
    <t>サトウキビ</t>
  </si>
  <si>
    <t>コーヒー</t>
  </si>
  <si>
    <t>サンゴ</t>
  </si>
  <si>
    <t>貝甲香</t>
  </si>
  <si>
    <t>オレンジオイル</t>
  </si>
  <si>
    <t>コーヒー</t>
  </si>
  <si>
    <t>サファイヤ</t>
  </si>
  <si>
    <t>ルビー</t>
  </si>
  <si>
    <t>シナモン</t>
  </si>
  <si>
    <t>ココナツ</t>
  </si>
  <si>
    <t>キャッツアイ</t>
  </si>
  <si>
    <t>ターメリック</t>
  </si>
  <si>
    <t>シナモン</t>
  </si>
  <si>
    <t>ヒツジ</t>
  </si>
  <si>
    <t>硝石</t>
  </si>
  <si>
    <t>キャッツアイ</t>
  </si>
  <si>
    <t>絹生地</t>
  </si>
  <si>
    <t>ルビー</t>
  </si>
  <si>
    <t>インド茜</t>
  </si>
  <si>
    <t>カルダモン</t>
  </si>
  <si>
    <t>干しマンゴー</t>
  </si>
  <si>
    <t>マスタード</t>
  </si>
  <si>
    <t>エメラルド</t>
  </si>
  <si>
    <t>チーズ</t>
  </si>
  <si>
    <t>バター</t>
  </si>
  <si>
    <t>フルーツブランデー</t>
  </si>
  <si>
    <t>ソーセージ</t>
  </si>
  <si>
    <t>リンゴ酢</t>
  </si>
  <si>
    <t>ローズヒップ</t>
  </si>
  <si>
    <t>オランダ更紗</t>
  </si>
  <si>
    <t>ラム酒</t>
  </si>
  <si>
    <t>タバコ</t>
  </si>
  <si>
    <t>カカオ</t>
  </si>
  <si>
    <t>テキーラ</t>
  </si>
  <si>
    <t>パイナップル</t>
  </si>
  <si>
    <t>ピーナッツ</t>
  </si>
  <si>
    <t>サトウキビ</t>
  </si>
  <si>
    <t>カボチャ</t>
  </si>
  <si>
    <t>トウモロコシ</t>
  </si>
  <si>
    <t>カカオ</t>
  </si>
  <si>
    <t>NNE</t>
  </si>
  <si>
    <t>南米北岸高地</t>
  </si>
  <si>
    <t>ボスニア湾西岸</t>
  </si>
  <si>
    <t>バルティック海南東</t>
  </si>
  <si>
    <t>ブリテン島北岸</t>
  </si>
  <si>
    <t>ボイン渓谷</t>
  </si>
  <si>
    <t>ソールズベリー平原</t>
  </si>
  <si>
    <t>アフリカ北西岸</t>
  </si>
  <si>
    <t>ビュルサの丘</t>
  </si>
  <si>
    <t>トリポリ東</t>
  </si>
  <si>
    <t>レプティス</t>
  </si>
  <si>
    <t>カンパーニャ地方</t>
  </si>
  <si>
    <t>オリンピア地方</t>
  </si>
  <si>
    <t>アテネ北西</t>
  </si>
  <si>
    <t>フォキス地方</t>
  </si>
  <si>
    <t>サロニカ南西</t>
  </si>
  <si>
    <t>マケドニア地方</t>
  </si>
  <si>
    <t>トルコ西岸</t>
  </si>
  <si>
    <t>ヒサルルクの丘</t>
  </si>
  <si>
    <t>クレタ島内陸</t>
  </si>
  <si>
    <t>バルティック海北</t>
  </si>
  <si>
    <t>バルティック海南西</t>
  </si>
  <si>
    <t>リューベック南東</t>
  </si>
  <si>
    <t>オスロ北</t>
  </si>
  <si>
    <t>スカンジナビア西岸</t>
  </si>
  <si>
    <t>ブリテン島東岸</t>
  </si>
  <si>
    <t>ダブリン北</t>
  </si>
  <si>
    <t>ブリテン島南岸</t>
  </si>
  <si>
    <t>カレー南</t>
  </si>
  <si>
    <t>ビスケー湾南岸</t>
  </si>
  <si>
    <t>モロッコ西</t>
  </si>
  <si>
    <t>アフリカ北岸</t>
  </si>
  <si>
    <t>ジェノヴァ北西</t>
  </si>
  <si>
    <t>チュニス西</t>
  </si>
  <si>
    <t>ナポリ郊外</t>
  </si>
  <si>
    <t>地中海南アフリカ北岸</t>
  </si>
  <si>
    <t>アテネ西</t>
  </si>
  <si>
    <t>ファマガスタ西</t>
  </si>
  <si>
    <t>パフォス郊外</t>
  </si>
  <si>
    <t>ベイルート北</t>
  </si>
  <si>
    <t>ビブロス遺跡</t>
  </si>
  <si>
    <t>ヤッファ南東</t>
  </si>
  <si>
    <t>エジプト北岸</t>
  </si>
  <si>
    <t>カイロ対岸</t>
  </si>
  <si>
    <t>ギザ地方</t>
  </si>
  <si>
    <t>ナイル川中流</t>
  </si>
  <si>
    <t>ルクソール地方</t>
  </si>
  <si>
    <t>ナイル川上流</t>
  </si>
  <si>
    <t>アスワン南部</t>
  </si>
  <si>
    <t>黒海北西岸</t>
  </si>
  <si>
    <t>トルコ北岸</t>
  </si>
  <si>
    <t>アナトリア高原</t>
  </si>
  <si>
    <t>黒海東岸</t>
  </si>
  <si>
    <t>アフリカ西岸</t>
  </si>
  <si>
    <t>大西洋中央西岸</t>
  </si>
  <si>
    <t>アフリカギニア湾北</t>
  </si>
  <si>
    <t>ルアンダ北</t>
  </si>
  <si>
    <t>アフリカ南西岸</t>
  </si>
  <si>
    <t>アフリカ南南西岸</t>
  </si>
  <si>
    <t>アフリカ南岸</t>
  </si>
  <si>
    <t>アフリカ南南東岸</t>
  </si>
  <si>
    <t>アフリカ南東岸</t>
  </si>
  <si>
    <t xml:space="preserve">ジンバブエ内陸
</t>
  </si>
  <si>
    <t>マダガスカル西岸</t>
  </si>
  <si>
    <t>インド洋アフリカ東岸</t>
  </si>
  <si>
    <t>アラビア海北西岸</t>
  </si>
  <si>
    <t>マッサワ西南</t>
  </si>
  <si>
    <t>エチオピア北部</t>
  </si>
  <si>
    <t>紅海西岸</t>
  </si>
  <si>
    <t>ペルシャ湾北岸</t>
  </si>
  <si>
    <t>クーヘ・ラフマト</t>
  </si>
  <si>
    <t>アラビア海北東岸</t>
  </si>
  <si>
    <t>シンド地方</t>
  </si>
  <si>
    <t>バスラ北西</t>
  </si>
  <si>
    <t>ウル地方</t>
  </si>
  <si>
    <t>インド洋西岸</t>
  </si>
  <si>
    <t>カリカット北</t>
  </si>
  <si>
    <t>セイロン東</t>
  </si>
  <si>
    <t>ボンディシェリ南</t>
  </si>
  <si>
    <t>カルカッタ南西</t>
  </si>
  <si>
    <t>ベンガル湾北東岸</t>
  </si>
  <si>
    <t>サントドミンゴ西</t>
  </si>
  <si>
    <t>ハバナ東</t>
  </si>
  <si>
    <t>フランス北西岸</t>
  </si>
  <si>
    <t>ナント南</t>
  </si>
  <si>
    <t>カルナック巨石群</t>
  </si>
  <si>
    <t>カンディア西</t>
  </si>
  <si>
    <t>モンバサ西</t>
  </si>
  <si>
    <t>タンジャーウール地方</t>
  </si>
  <si>
    <t>コラーナク地方</t>
  </si>
  <si>
    <t>石(0)</t>
  </si>
  <si>
    <t>草(0)</t>
  </si>
  <si>
    <t>麻(1)</t>
  </si>
  <si>
    <t>丸太(1)</t>
  </si>
  <si>
    <t>黄色い鉱石(2)</t>
  </si>
  <si>
    <t>青い鉱石(2)</t>
  </si>
  <si>
    <t>亜麻(3)</t>
  </si>
  <si>
    <t>ニガヨモギ(3)</t>
  </si>
  <si>
    <t>フェンネル(3)</t>
  </si>
  <si>
    <t>赤い鉱石(2)</t>
  </si>
  <si>
    <t>黒い鉱石(2)</t>
  </si>
  <si>
    <t>アニス(3)</t>
  </si>
  <si>
    <t>エルダー(3)</t>
  </si>
  <si>
    <t>レモンバーム(3)</t>
  </si>
  <si>
    <t>植物油(1)</t>
  </si>
  <si>
    <t>センナ(3)</t>
  </si>
  <si>
    <t>砂(0)</t>
  </si>
  <si>
    <t>ローズマリー(3)</t>
  </si>
  <si>
    <t>赤い花(1)</t>
  </si>
  <si>
    <t>ゴマ(3)</t>
  </si>
  <si>
    <t>黄麻(3)</t>
  </si>
  <si>
    <t>パセリ(2)</t>
  </si>
  <si>
    <t>ディル(3)</t>
  </si>
  <si>
    <t>バジル(3)</t>
  </si>
  <si>
    <t>アーモンド(3)</t>
  </si>
  <si>
    <t>ミント(2)</t>
  </si>
  <si>
    <t>ミツバチの巣(1)</t>
  </si>
  <si>
    <t>緑色の鉱石(2)</t>
  </si>
  <si>
    <t>ローリエ(2)</t>
  </si>
  <si>
    <t>白い花(1)</t>
  </si>
  <si>
    <t>黒い泥(1)</t>
  </si>
  <si>
    <t>ジンジャー(3)</t>
  </si>
  <si>
    <t>ココナツ(3)</t>
  </si>
  <si>
    <t>ヤシ繊維(3)</t>
  </si>
  <si>
    <t>白い鉱石(2)</t>
  </si>
  <si>
    <t>香木(1)</t>
  </si>
  <si>
    <t>カカオ(3)</t>
  </si>
  <si>
    <t>ピーナッツ(3)</t>
  </si>
  <si>
    <t>辰砂(6)</t>
  </si>
  <si>
    <t>鉛鉱石(4)</t>
  </si>
  <si>
    <t>石材(5)</t>
  </si>
  <si>
    <t>コリアンダー(4)</t>
  </si>
  <si>
    <t>オレガノ(4)</t>
  </si>
  <si>
    <t>カミツレ(4)</t>
  </si>
  <si>
    <t>ベルガモット(4)</t>
  </si>
  <si>
    <t>クルミ(4)</t>
  </si>
  <si>
    <t>リラ(5)</t>
  </si>
  <si>
    <t>ザクロ(4)</t>
  </si>
  <si>
    <t>へーゼルナッツ(4)</t>
  </si>
  <si>
    <t>鉄鉱石(5)</t>
  </si>
  <si>
    <t>没薬(5)</t>
  </si>
  <si>
    <t>綿花(3)</t>
  </si>
  <si>
    <t>蜂蜜(6)</t>
  </si>
  <si>
    <t>マンドラゴラ(6)</t>
  </si>
  <si>
    <t>イヌサフラン(4)</t>
  </si>
  <si>
    <t>キョウニン(4)</t>
  </si>
  <si>
    <t>真珠(16)</t>
  </si>
  <si>
    <t>ベニバナ(4)</t>
  </si>
  <si>
    <t>スイセン(6)</t>
  </si>
  <si>
    <t>ローズ(11)</t>
  </si>
  <si>
    <t>レモンオイル(4)</t>
  </si>
  <si>
    <t>シダーウッド(4)</t>
  </si>
  <si>
    <t>めのう(9)</t>
  </si>
  <si>
    <t>ベラドンナ(4)</t>
  </si>
  <si>
    <t>砂金(14)</t>
  </si>
  <si>
    <t>クミン(5)</t>
  </si>
  <si>
    <t>大理石(7)(0)</t>
  </si>
  <si>
    <t>銀(12)</t>
  </si>
  <si>
    <t>トンボ玉(6)</t>
  </si>
  <si>
    <t>シャクヤク(4)</t>
  </si>
  <si>
    <t>ゼラニウム(5)</t>
  </si>
  <si>
    <t>コーヒー(4)</t>
  </si>
  <si>
    <t>ラベンダー(6)</t>
  </si>
  <si>
    <t>オレンジオイル(5)</t>
  </si>
  <si>
    <t>水晶(7)</t>
  </si>
  <si>
    <t>亜鉛鉱石(4)</t>
  </si>
  <si>
    <t>銅鉱石(6)</t>
  </si>
  <si>
    <t>生糸(9)</t>
  </si>
  <si>
    <t>ペルシャンベリー(6)</t>
  </si>
  <si>
    <t>貝紫(14)</t>
  </si>
  <si>
    <t>月下香(6)</t>
  </si>
  <si>
    <t>乳香(8)</t>
  </si>
  <si>
    <t>タバコ(5)</t>
  </si>
  <si>
    <t>インド茜(4)</t>
  </si>
  <si>
    <t>クジャクの羽根(4)</t>
  </si>
  <si>
    <t>コショウ(4)</t>
  </si>
  <si>
    <t>白檀(9)</t>
  </si>
  <si>
    <t>ジャスミン(12)</t>
  </si>
  <si>
    <t>サファイヤ(14)</t>
  </si>
  <si>
    <t>パイナップル(6)</t>
  </si>
  <si>
    <t>硝石(8)</t>
  </si>
  <si>
    <t>ローズヒップ(4)</t>
  </si>
  <si>
    <t>辰砂(6)</t>
  </si>
  <si>
    <t>紅海東岸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</si>
</sst>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Times New Roman"/>
      <family val="1"/>
    </font>
    <font>
      <sz val="9"/>
      <name val="MS UI Gothic"/>
      <family val="3"/>
    </font>
    <font>
      <sz val="9"/>
      <color indexed="8"/>
      <name val="MS UI Gothic"/>
      <family val="3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hair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9" fontId="6" fillId="0" borderId="2" xfId="0" applyNumberFormat="1" applyFont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77" fontId="4" fillId="0" borderId="3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5" fillId="0" borderId="4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77" fontId="4" fillId="0" borderId="0" xfId="0" applyNumberFormat="1" applyFont="1" applyAlignment="1">
      <alignment vertical="top"/>
    </xf>
    <xf numFmtId="177" fontId="4" fillId="0" borderId="2" xfId="0" applyNumberFormat="1" applyFont="1" applyBorder="1" applyAlignment="1">
      <alignment vertical="top"/>
    </xf>
    <xf numFmtId="177" fontId="4" fillId="0" borderId="2" xfId="0" applyNumberFormat="1" applyFont="1" applyFill="1" applyBorder="1" applyAlignment="1">
      <alignment horizontal="left" vertical="top"/>
    </xf>
    <xf numFmtId="177" fontId="4" fillId="0" borderId="2" xfId="0" applyNumberFormat="1" applyFont="1" applyFill="1" applyBorder="1" applyAlignment="1">
      <alignment horizontal="right" vertical="top"/>
    </xf>
    <xf numFmtId="177" fontId="4" fillId="0" borderId="2" xfId="0" applyNumberFormat="1" applyFont="1" applyFill="1" applyBorder="1" applyAlignment="1">
      <alignment vertical="top"/>
    </xf>
    <xf numFmtId="177" fontId="4" fillId="0" borderId="3" xfId="0" applyNumberFormat="1" applyFont="1" applyBorder="1" applyAlignment="1">
      <alignment horizontal="left" vertical="top"/>
    </xf>
    <xf numFmtId="177" fontId="4" fillId="0" borderId="3" xfId="0" applyNumberFormat="1" applyFont="1" applyBorder="1" applyAlignment="1">
      <alignment horizontal="right" vertical="top"/>
    </xf>
    <xf numFmtId="177" fontId="4" fillId="0" borderId="3" xfId="0" applyNumberFormat="1" applyFont="1" applyFill="1" applyBorder="1" applyAlignment="1">
      <alignment vertical="top"/>
    </xf>
    <xf numFmtId="177" fontId="4" fillId="0" borderId="2" xfId="0" applyNumberFormat="1" applyFont="1" applyBorder="1" applyAlignment="1">
      <alignment horizontal="left" vertical="top"/>
    </xf>
    <xf numFmtId="177" fontId="4" fillId="0" borderId="2" xfId="0" applyNumberFormat="1" applyFont="1" applyBorder="1" applyAlignment="1">
      <alignment horizontal="right" vertical="top"/>
    </xf>
    <xf numFmtId="177" fontId="7" fillId="0" borderId="3" xfId="0" applyNumberFormat="1" applyFont="1" applyBorder="1" applyAlignment="1">
      <alignment horizontal="left" vertical="top"/>
    </xf>
    <xf numFmtId="177" fontId="7" fillId="0" borderId="3" xfId="0" applyNumberFormat="1" applyFont="1" applyBorder="1" applyAlignment="1">
      <alignment horizontal="right" vertical="top"/>
    </xf>
    <xf numFmtId="177" fontId="7" fillId="0" borderId="2" xfId="0" applyNumberFormat="1" applyFont="1" applyBorder="1" applyAlignment="1">
      <alignment horizontal="left" vertical="top"/>
    </xf>
    <xf numFmtId="177" fontId="7" fillId="0" borderId="2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177" fontId="4" fillId="0" borderId="1" xfId="0" applyNumberFormat="1" applyFont="1" applyFill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 vertical="top"/>
    </xf>
    <xf numFmtId="177" fontId="7" fillId="0" borderId="2" xfId="0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right" vertical="top"/>
    </xf>
    <xf numFmtId="177" fontId="7" fillId="0" borderId="0" xfId="0" applyNumberFormat="1" applyFont="1" applyBorder="1" applyAlignment="1">
      <alignment horizontal="right" vertical="top"/>
    </xf>
    <xf numFmtId="177" fontId="4" fillId="0" borderId="2" xfId="0" applyNumberFormat="1" applyFont="1" applyFill="1" applyBorder="1" applyAlignment="1">
      <alignment horizontal="right"/>
    </xf>
    <xf numFmtId="177" fontId="4" fillId="0" borderId="5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2" xfId="0" applyNumberFormat="1" applyFont="1" applyFill="1" applyBorder="1" applyAlignment="1">
      <alignment/>
    </xf>
    <xf numFmtId="177" fontId="4" fillId="0" borderId="0" xfId="0" applyNumberFormat="1" applyFont="1" applyAlignment="1">
      <alignment/>
    </xf>
    <xf numFmtId="177" fontId="4" fillId="0" borderId="4" xfId="0" applyNumberFormat="1" applyFont="1" applyBorder="1" applyAlignment="1">
      <alignment vertical="top"/>
    </xf>
    <xf numFmtId="177" fontId="4" fillId="0" borderId="4" xfId="0" applyNumberFormat="1" applyFont="1" applyFill="1" applyBorder="1" applyAlignment="1">
      <alignment vertical="top"/>
    </xf>
    <xf numFmtId="177" fontId="4" fillId="0" borderId="0" xfId="0" applyNumberFormat="1" applyFont="1" applyBorder="1" applyAlignment="1">
      <alignment vertical="top"/>
    </xf>
    <xf numFmtId="177" fontId="4" fillId="0" borderId="0" xfId="0" applyNumberFormat="1" applyFont="1" applyFill="1" applyBorder="1" applyAlignment="1">
      <alignment vertical="top"/>
    </xf>
    <xf numFmtId="177" fontId="4" fillId="0" borderId="5" xfId="0" applyNumberFormat="1" applyFont="1" applyBorder="1" applyAlignment="1">
      <alignment vertical="top"/>
    </xf>
    <xf numFmtId="177" fontId="4" fillId="0" borderId="5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7" xfId="0" applyNumberFormat="1" applyFont="1" applyBorder="1" applyAlignment="1">
      <alignment vertical="center" wrapText="1"/>
    </xf>
    <xf numFmtId="177" fontId="4" fillId="0" borderId="5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3"/>
  <sheetViews>
    <sheetView tabSelected="1" workbookViewId="0" topLeftCell="A208">
      <selection activeCell="D250" sqref="D250"/>
    </sheetView>
  </sheetViews>
  <sheetFormatPr defaultColWidth="9.00390625" defaultRowHeight="13.5"/>
  <cols>
    <col min="1" max="1" width="1.625" style="13" customWidth="1"/>
    <col min="2" max="2" width="11.875" style="13" bestFit="1" customWidth="1"/>
    <col min="3" max="3" width="12.125" style="14" bestFit="1" customWidth="1"/>
    <col min="4" max="4" width="5.75390625" style="36" bestFit="1" customWidth="1"/>
    <col min="5" max="14" width="9.625" style="13" customWidth="1"/>
    <col min="15" max="15" width="1.625" style="13" customWidth="1"/>
    <col min="16" max="16384" width="9.00390625" style="13" customWidth="1"/>
  </cols>
  <sheetData>
    <row r="2" spans="2:14" s="12" customFormat="1" ht="12" customHeight="1">
      <c r="B2" s="1" t="s">
        <v>243</v>
      </c>
      <c r="C2" s="2" t="s">
        <v>286</v>
      </c>
      <c r="D2" s="37">
        <v>1071</v>
      </c>
      <c r="E2" s="2" t="s">
        <v>86</v>
      </c>
      <c r="F2" s="2" t="s">
        <v>87</v>
      </c>
      <c r="G2" s="2" t="s">
        <v>110</v>
      </c>
      <c r="H2" s="2" t="s">
        <v>114</v>
      </c>
      <c r="I2" s="2" t="s">
        <v>149</v>
      </c>
      <c r="J2" s="2" t="s">
        <v>128</v>
      </c>
      <c r="K2" s="2" t="s">
        <v>140</v>
      </c>
      <c r="L2" s="2" t="s">
        <v>150</v>
      </c>
      <c r="M2" s="2" t="s">
        <v>345</v>
      </c>
      <c r="N2" s="2" t="s">
        <v>352</v>
      </c>
    </row>
    <row r="3" spans="2:14" s="22" customFormat="1" ht="12" customHeight="1">
      <c r="B3" s="23" t="s">
        <v>575</v>
      </c>
      <c r="C3" s="24" t="s">
        <v>6</v>
      </c>
      <c r="D3" s="25" t="s">
        <v>529</v>
      </c>
      <c r="E3" s="26">
        <v>565</v>
      </c>
      <c r="F3" s="26">
        <v>1294</v>
      </c>
      <c r="G3" s="26">
        <v>305</v>
      </c>
      <c r="H3" s="26">
        <v>36</v>
      </c>
      <c r="I3" s="26">
        <v>173</v>
      </c>
      <c r="J3" s="26">
        <v>828</v>
      </c>
      <c r="K3" s="26">
        <v>383</v>
      </c>
      <c r="L3" s="26">
        <v>565</v>
      </c>
      <c r="M3" s="26">
        <v>2304</v>
      </c>
      <c r="N3" s="26">
        <v>793</v>
      </c>
    </row>
    <row r="4" spans="2:14" s="12" customFormat="1" ht="12" customHeight="1">
      <c r="B4" s="4"/>
      <c r="C4" s="8" t="s">
        <v>514</v>
      </c>
      <c r="D4" s="38" t="s">
        <v>512</v>
      </c>
      <c r="E4" s="1" t="s">
        <v>5</v>
      </c>
      <c r="F4" s="1" t="s">
        <v>85</v>
      </c>
      <c r="G4" s="1" t="s">
        <v>87</v>
      </c>
      <c r="H4" s="2" t="s">
        <v>114</v>
      </c>
      <c r="I4" s="2" t="s">
        <v>151</v>
      </c>
      <c r="J4" s="2" t="s">
        <v>149</v>
      </c>
      <c r="K4" s="2" t="s">
        <v>126</v>
      </c>
      <c r="L4" s="2" t="s">
        <v>140</v>
      </c>
      <c r="M4" s="1"/>
      <c r="N4" s="1"/>
    </row>
    <row r="5" spans="2:14" s="22" customFormat="1" ht="12" customHeight="1">
      <c r="B5" s="11"/>
      <c r="C5" s="27" t="s">
        <v>7</v>
      </c>
      <c r="D5" s="28" t="s">
        <v>530</v>
      </c>
      <c r="E5" s="11">
        <v>423</v>
      </c>
      <c r="F5" s="11">
        <v>191</v>
      </c>
      <c r="G5" s="11">
        <v>1299</v>
      </c>
      <c r="H5" s="29">
        <v>36</v>
      </c>
      <c r="I5" s="29">
        <v>333</v>
      </c>
      <c r="J5" s="29">
        <v>173</v>
      </c>
      <c r="K5" s="29">
        <v>789</v>
      </c>
      <c r="L5" s="29">
        <v>383</v>
      </c>
      <c r="M5" s="11"/>
      <c r="N5" s="11"/>
    </row>
    <row r="6" spans="2:14" s="12" customFormat="1" ht="12" customHeight="1">
      <c r="B6" s="1" t="s">
        <v>244</v>
      </c>
      <c r="C6" s="3" t="s">
        <v>287</v>
      </c>
      <c r="D6" s="39" t="s">
        <v>531</v>
      </c>
      <c r="E6" s="4" t="s">
        <v>86</v>
      </c>
      <c r="F6" s="4" t="s">
        <v>101</v>
      </c>
      <c r="G6" s="5" t="s">
        <v>116</v>
      </c>
      <c r="H6" s="4" t="s">
        <v>123</v>
      </c>
      <c r="I6" s="4" t="s">
        <v>124</v>
      </c>
      <c r="J6" s="5" t="s">
        <v>126</v>
      </c>
      <c r="K6" s="5" t="s">
        <v>127</v>
      </c>
      <c r="L6" s="5" t="s">
        <v>135</v>
      </c>
      <c r="M6" s="4" t="s">
        <v>143</v>
      </c>
      <c r="N6" s="4"/>
    </row>
    <row r="7" spans="2:14" s="22" customFormat="1" ht="12" customHeight="1">
      <c r="B7" s="23" t="s">
        <v>576</v>
      </c>
      <c r="C7" s="30" t="s">
        <v>0</v>
      </c>
      <c r="D7" s="31" t="s">
        <v>577</v>
      </c>
      <c r="E7" s="23">
        <v>565</v>
      </c>
      <c r="F7" s="23">
        <v>45</v>
      </c>
      <c r="G7" s="26">
        <v>236</v>
      </c>
      <c r="H7" s="23">
        <v>447</v>
      </c>
      <c r="I7" s="23">
        <v>647</v>
      </c>
      <c r="J7" s="26">
        <v>907</v>
      </c>
      <c r="K7" s="26">
        <v>383</v>
      </c>
      <c r="L7" s="26">
        <v>652</v>
      </c>
      <c r="M7" s="23">
        <v>2860</v>
      </c>
      <c r="N7" s="23"/>
    </row>
    <row r="8" spans="2:14" s="12" customFormat="1" ht="12" customHeight="1">
      <c r="B8" s="4"/>
      <c r="C8" s="8" t="s">
        <v>515</v>
      </c>
      <c r="D8" s="38" t="s">
        <v>513</v>
      </c>
      <c r="E8" s="1" t="s">
        <v>87</v>
      </c>
      <c r="F8" s="2" t="s">
        <v>152</v>
      </c>
      <c r="G8" s="2" t="s">
        <v>109</v>
      </c>
      <c r="H8" s="1" t="s">
        <v>113</v>
      </c>
      <c r="I8" s="2" t="s">
        <v>153</v>
      </c>
      <c r="J8" s="1" t="s">
        <v>334</v>
      </c>
      <c r="K8" s="1" t="s">
        <v>335</v>
      </c>
      <c r="L8" s="1" t="s">
        <v>339</v>
      </c>
      <c r="M8" s="1" t="s">
        <v>345</v>
      </c>
      <c r="N8" s="1"/>
    </row>
    <row r="9" spans="2:14" s="22" customFormat="1" ht="12" customHeight="1">
      <c r="B9" s="23"/>
      <c r="C9" s="27" t="s">
        <v>8</v>
      </c>
      <c r="D9" s="28" t="s">
        <v>578</v>
      </c>
      <c r="E9" s="11">
        <v>1492</v>
      </c>
      <c r="F9" s="29">
        <v>346</v>
      </c>
      <c r="G9" s="29">
        <v>36</v>
      </c>
      <c r="H9" s="11">
        <v>648</v>
      </c>
      <c r="I9" s="29">
        <v>368</v>
      </c>
      <c r="J9" s="11">
        <v>3056</v>
      </c>
      <c r="K9" s="11">
        <v>1433</v>
      </c>
      <c r="L9" s="11">
        <v>3223</v>
      </c>
      <c r="M9" s="11">
        <v>2309</v>
      </c>
      <c r="N9" s="11"/>
    </row>
    <row r="10" spans="2:14" s="12" customFormat="1" ht="12" customHeight="1">
      <c r="B10" s="4"/>
      <c r="C10" s="3" t="s">
        <v>516</v>
      </c>
      <c r="D10" s="39" t="s">
        <v>532</v>
      </c>
      <c r="E10" s="4" t="s">
        <v>5</v>
      </c>
      <c r="F10" s="4" t="s">
        <v>82</v>
      </c>
      <c r="G10" s="4" t="s">
        <v>85</v>
      </c>
      <c r="H10" s="5" t="s">
        <v>103</v>
      </c>
      <c r="I10" s="5" t="s">
        <v>154</v>
      </c>
      <c r="J10" s="5" t="s">
        <v>112</v>
      </c>
      <c r="K10" s="5" t="s">
        <v>116</v>
      </c>
      <c r="L10" s="5" t="s">
        <v>134</v>
      </c>
      <c r="M10" s="5" t="s">
        <v>135</v>
      </c>
      <c r="N10" s="4"/>
    </row>
    <row r="11" spans="2:14" s="22" customFormat="1" ht="12" customHeight="1">
      <c r="B11" s="23"/>
      <c r="C11" s="30" t="s">
        <v>9</v>
      </c>
      <c r="D11" s="31" t="s">
        <v>533</v>
      </c>
      <c r="E11" s="23">
        <v>423</v>
      </c>
      <c r="F11" s="23">
        <v>369</v>
      </c>
      <c r="G11" s="23">
        <v>191</v>
      </c>
      <c r="H11" s="26">
        <v>146</v>
      </c>
      <c r="I11" s="26">
        <v>40</v>
      </c>
      <c r="J11" s="26">
        <v>36</v>
      </c>
      <c r="K11" s="26">
        <v>237</v>
      </c>
      <c r="L11" s="26">
        <v>675</v>
      </c>
      <c r="M11" s="26">
        <v>651</v>
      </c>
      <c r="N11" s="23"/>
    </row>
    <row r="12" spans="2:14" s="12" customFormat="1" ht="12" customHeight="1">
      <c r="B12" s="4"/>
      <c r="C12" s="8" t="s">
        <v>517</v>
      </c>
      <c r="D12" s="38" t="s">
        <v>534</v>
      </c>
      <c r="E12" s="1" t="s">
        <v>123</v>
      </c>
      <c r="F12" s="1" t="s">
        <v>124</v>
      </c>
      <c r="G12" s="1" t="s">
        <v>125</v>
      </c>
      <c r="H12" s="2" t="s">
        <v>126</v>
      </c>
      <c r="I12" s="2" t="s">
        <v>132</v>
      </c>
      <c r="J12" s="2" t="s">
        <v>155</v>
      </c>
      <c r="K12" s="1" t="s">
        <v>361</v>
      </c>
      <c r="L12" s="1" t="s">
        <v>347</v>
      </c>
      <c r="M12" s="1"/>
      <c r="N12" s="1"/>
    </row>
    <row r="13" spans="2:14" s="22" customFormat="1" ht="12" customHeight="1">
      <c r="B13" s="11"/>
      <c r="C13" s="27" t="s">
        <v>10</v>
      </c>
      <c r="D13" s="28" t="s">
        <v>535</v>
      </c>
      <c r="E13" s="11">
        <v>447</v>
      </c>
      <c r="F13" s="11">
        <v>647</v>
      </c>
      <c r="G13" s="11">
        <v>483</v>
      </c>
      <c r="H13" s="29">
        <v>788</v>
      </c>
      <c r="I13" s="29">
        <v>474</v>
      </c>
      <c r="J13" s="29">
        <v>282</v>
      </c>
      <c r="K13" s="11">
        <v>848</v>
      </c>
      <c r="L13" s="11">
        <v>1877</v>
      </c>
      <c r="M13" s="11"/>
      <c r="N13" s="11"/>
    </row>
    <row r="14" spans="2:14" s="12" customFormat="1" ht="12" customHeight="1">
      <c r="B14" s="1" t="s">
        <v>245</v>
      </c>
      <c r="C14" s="3" t="s">
        <v>288</v>
      </c>
      <c r="D14" s="39" t="s">
        <v>536</v>
      </c>
      <c r="E14" s="4" t="s">
        <v>156</v>
      </c>
      <c r="F14" s="5" t="s">
        <v>158</v>
      </c>
      <c r="G14" s="5" t="s">
        <v>157</v>
      </c>
      <c r="H14" s="4" t="s">
        <v>675</v>
      </c>
      <c r="I14" s="4" t="s">
        <v>93</v>
      </c>
      <c r="J14" s="4" t="s">
        <v>92</v>
      </c>
      <c r="K14" s="4" t="s">
        <v>122</v>
      </c>
      <c r="L14" s="5" t="s">
        <v>131</v>
      </c>
      <c r="M14" s="4" t="s">
        <v>332</v>
      </c>
      <c r="N14" s="4"/>
    </row>
    <row r="15" spans="2:14" s="22" customFormat="1" ht="12" customHeight="1">
      <c r="B15" s="23" t="s">
        <v>579</v>
      </c>
      <c r="C15" s="30" t="s">
        <v>11</v>
      </c>
      <c r="D15" s="31" t="s">
        <v>537</v>
      </c>
      <c r="E15" s="23">
        <v>428</v>
      </c>
      <c r="F15" s="26">
        <v>588</v>
      </c>
      <c r="G15" s="26">
        <v>328</v>
      </c>
      <c r="H15" s="23">
        <f>944/1.01</f>
        <v>934.6534653465346</v>
      </c>
      <c r="I15" s="23">
        <v>378</v>
      </c>
      <c r="J15" s="23">
        <v>926</v>
      </c>
      <c r="K15" s="23">
        <v>651</v>
      </c>
      <c r="L15" s="26">
        <v>802</v>
      </c>
      <c r="M15" s="23">
        <v>1123</v>
      </c>
      <c r="N15" s="23"/>
    </row>
    <row r="16" spans="2:14" s="12" customFormat="1" ht="12" customHeight="1">
      <c r="B16" s="4"/>
      <c r="C16" s="8" t="s">
        <v>518</v>
      </c>
      <c r="D16" s="38" t="s">
        <v>538</v>
      </c>
      <c r="E16" s="2" t="s">
        <v>103</v>
      </c>
      <c r="F16" s="1" t="s">
        <v>104</v>
      </c>
      <c r="G16" s="1" t="s">
        <v>105</v>
      </c>
      <c r="H16" s="2" t="s">
        <v>116</v>
      </c>
      <c r="I16" s="1" t="s">
        <v>362</v>
      </c>
      <c r="J16" s="1" t="s">
        <v>363</v>
      </c>
      <c r="K16" s="1"/>
      <c r="L16" s="1"/>
      <c r="M16" s="1"/>
      <c r="N16" s="1"/>
    </row>
    <row r="17" spans="2:14" s="22" customFormat="1" ht="12" customHeight="1">
      <c r="B17" s="23"/>
      <c r="C17" s="27" t="s">
        <v>12</v>
      </c>
      <c r="D17" s="28" t="s">
        <v>539</v>
      </c>
      <c r="E17" s="29">
        <v>146</v>
      </c>
      <c r="F17" s="11">
        <v>28</v>
      </c>
      <c r="G17" s="11">
        <v>328</v>
      </c>
      <c r="H17" s="29">
        <v>237</v>
      </c>
      <c r="I17" s="11">
        <v>123</v>
      </c>
      <c r="J17" s="11">
        <v>50</v>
      </c>
      <c r="K17" s="11"/>
      <c r="L17" s="11"/>
      <c r="M17" s="11"/>
      <c r="N17" s="11"/>
    </row>
    <row r="18" spans="2:14" s="12" customFormat="1" ht="12" customHeight="1">
      <c r="B18" s="4"/>
      <c r="C18" s="3" t="s">
        <v>519</v>
      </c>
      <c r="D18" s="39" t="s">
        <v>540</v>
      </c>
      <c r="E18" s="4" t="s">
        <v>520</v>
      </c>
      <c r="F18" s="4" t="s">
        <v>101</v>
      </c>
      <c r="G18" s="4" t="s">
        <v>102</v>
      </c>
      <c r="H18" s="5" t="s">
        <v>159</v>
      </c>
      <c r="I18" s="5" t="s">
        <v>160</v>
      </c>
      <c r="J18" s="4" t="s">
        <v>333</v>
      </c>
      <c r="K18" s="4"/>
      <c r="L18" s="4"/>
      <c r="M18" s="4"/>
      <c r="N18" s="4"/>
    </row>
    <row r="19" spans="2:14" s="22" customFormat="1" ht="12" customHeight="1">
      <c r="B19" s="11"/>
      <c r="C19" s="30" t="s">
        <v>13</v>
      </c>
      <c r="D19" s="31" t="s">
        <v>580</v>
      </c>
      <c r="E19" s="23">
        <v>1957</v>
      </c>
      <c r="F19" s="23">
        <v>45</v>
      </c>
      <c r="G19" s="23">
        <v>346</v>
      </c>
      <c r="H19" s="26">
        <v>346</v>
      </c>
      <c r="I19" s="26">
        <v>369</v>
      </c>
      <c r="J19" s="23">
        <v>4154</v>
      </c>
      <c r="K19" s="23"/>
      <c r="L19" s="23"/>
      <c r="M19" s="23"/>
      <c r="N19" s="23"/>
    </row>
    <row r="20" spans="2:14" s="12" customFormat="1" ht="12" customHeight="1">
      <c r="B20" s="1" t="s">
        <v>246</v>
      </c>
      <c r="C20" s="8" t="s">
        <v>289</v>
      </c>
      <c r="D20" s="38" t="s">
        <v>541</v>
      </c>
      <c r="E20" s="2" t="s">
        <v>103</v>
      </c>
      <c r="F20" s="2" t="s">
        <v>161</v>
      </c>
      <c r="G20" s="1" t="s">
        <v>110</v>
      </c>
      <c r="H20" s="2" t="s">
        <v>114</v>
      </c>
      <c r="I20" s="2" t="s">
        <v>116</v>
      </c>
      <c r="J20" s="2" t="s">
        <v>134</v>
      </c>
      <c r="K20" s="2" t="s">
        <v>162</v>
      </c>
      <c r="L20" s="1" t="s">
        <v>353</v>
      </c>
      <c r="M20" s="1"/>
      <c r="N20" s="1"/>
    </row>
    <row r="21" spans="2:14" s="22" customFormat="1" ht="12" customHeight="1">
      <c r="B21" s="11" t="s">
        <v>581</v>
      </c>
      <c r="C21" s="27" t="s">
        <v>14</v>
      </c>
      <c r="D21" s="28" t="s">
        <v>582</v>
      </c>
      <c r="E21" s="29">
        <v>145</v>
      </c>
      <c r="F21" s="29">
        <v>346</v>
      </c>
      <c r="G21" s="11">
        <v>305</v>
      </c>
      <c r="H21" s="29">
        <v>36</v>
      </c>
      <c r="I21" s="29">
        <v>236</v>
      </c>
      <c r="J21" s="29">
        <v>674</v>
      </c>
      <c r="K21" s="29">
        <v>574</v>
      </c>
      <c r="L21" s="11">
        <v>992</v>
      </c>
      <c r="M21" s="11"/>
      <c r="N21" s="11"/>
    </row>
    <row r="22" spans="2:14" s="12" customFormat="1" ht="12" customHeight="1">
      <c r="B22" s="1" t="s">
        <v>247</v>
      </c>
      <c r="C22" s="3" t="s">
        <v>290</v>
      </c>
      <c r="D22" s="39"/>
      <c r="E22" s="4" t="s">
        <v>82</v>
      </c>
      <c r="F22" s="4" t="s">
        <v>92</v>
      </c>
      <c r="G22" s="5" t="s">
        <v>103</v>
      </c>
      <c r="H22" s="4" t="s">
        <v>113</v>
      </c>
      <c r="I22" s="5" t="s">
        <v>163</v>
      </c>
      <c r="J22" s="4" t="s">
        <v>364</v>
      </c>
      <c r="K22" s="4" t="s">
        <v>365</v>
      </c>
      <c r="L22" s="4"/>
      <c r="M22" s="4"/>
      <c r="N22" s="4"/>
    </row>
    <row r="23" spans="2:14" s="22" customFormat="1" ht="12" customHeight="1">
      <c r="B23" s="23" t="s">
        <v>583</v>
      </c>
      <c r="C23" s="30" t="s">
        <v>15</v>
      </c>
      <c r="D23" s="31"/>
      <c r="E23" s="23">
        <v>369</v>
      </c>
      <c r="F23" s="23">
        <v>933</v>
      </c>
      <c r="G23" s="26">
        <v>145</v>
      </c>
      <c r="H23" s="23">
        <v>647</v>
      </c>
      <c r="I23" s="26">
        <v>629</v>
      </c>
      <c r="J23" s="23">
        <v>123</v>
      </c>
      <c r="K23" s="23">
        <v>319</v>
      </c>
      <c r="L23" s="23"/>
      <c r="M23" s="23"/>
      <c r="N23" s="23"/>
    </row>
    <row r="24" spans="2:14" s="12" customFormat="1" ht="12" customHeight="1">
      <c r="B24" s="4"/>
      <c r="C24" s="8" t="s">
        <v>521</v>
      </c>
      <c r="D24" s="38" t="s">
        <v>542</v>
      </c>
      <c r="E24" s="1" t="s">
        <v>102</v>
      </c>
      <c r="F24" s="2" t="s">
        <v>160</v>
      </c>
      <c r="G24" s="1" t="s">
        <v>164</v>
      </c>
      <c r="H24" s="2" t="s">
        <v>165</v>
      </c>
      <c r="I24" s="2" t="s">
        <v>132</v>
      </c>
      <c r="J24" s="2" t="s">
        <v>133</v>
      </c>
      <c r="K24" s="2" t="s">
        <v>166</v>
      </c>
      <c r="L24" s="1"/>
      <c r="M24" s="1"/>
      <c r="N24" s="1"/>
    </row>
    <row r="25" spans="2:14" s="22" customFormat="1" ht="12" customHeight="1">
      <c r="B25" s="11"/>
      <c r="C25" s="27" t="s">
        <v>16</v>
      </c>
      <c r="D25" s="28" t="s">
        <v>584</v>
      </c>
      <c r="E25" s="11">
        <v>346</v>
      </c>
      <c r="F25" s="29">
        <v>369</v>
      </c>
      <c r="G25" s="11">
        <v>369</v>
      </c>
      <c r="H25" s="29">
        <v>260</v>
      </c>
      <c r="I25" s="29">
        <v>474</v>
      </c>
      <c r="J25" s="29">
        <v>885</v>
      </c>
      <c r="K25" s="29">
        <v>628</v>
      </c>
      <c r="L25" s="11"/>
      <c r="M25" s="11"/>
      <c r="N25" s="11"/>
    </row>
    <row r="26" spans="2:14" s="12" customFormat="1" ht="12" customHeight="1">
      <c r="B26" s="1" t="s">
        <v>248</v>
      </c>
      <c r="C26" s="8" t="s">
        <v>291</v>
      </c>
      <c r="D26" s="38" t="s">
        <v>543</v>
      </c>
      <c r="E26" s="1" t="s">
        <v>82</v>
      </c>
      <c r="F26" s="1" t="s">
        <v>167</v>
      </c>
      <c r="G26" s="1" t="s">
        <v>130</v>
      </c>
      <c r="H26" s="2" t="s">
        <v>131</v>
      </c>
      <c r="I26" s="2" t="s">
        <v>141</v>
      </c>
      <c r="J26" s="2" t="s">
        <v>142</v>
      </c>
      <c r="K26" s="2" t="s">
        <v>168</v>
      </c>
      <c r="L26" s="2" t="s">
        <v>169</v>
      </c>
      <c r="M26" s="1" t="s">
        <v>357</v>
      </c>
      <c r="N26" s="1" t="s">
        <v>356</v>
      </c>
    </row>
    <row r="27" spans="2:14" s="22" customFormat="1" ht="12" customHeight="1">
      <c r="B27" s="23" t="s">
        <v>585</v>
      </c>
      <c r="C27" s="30" t="s">
        <v>17</v>
      </c>
      <c r="D27" s="31" t="s">
        <v>586</v>
      </c>
      <c r="E27" s="23">
        <v>369</v>
      </c>
      <c r="F27" s="23">
        <v>310</v>
      </c>
      <c r="G27" s="23">
        <v>982</v>
      </c>
      <c r="H27" s="26">
        <v>805</v>
      </c>
      <c r="I27" s="26">
        <v>274</v>
      </c>
      <c r="J27" s="26">
        <v>735</v>
      </c>
      <c r="K27" s="26">
        <v>629</v>
      </c>
      <c r="L27" s="26">
        <v>282</v>
      </c>
      <c r="M27" s="23">
        <v>2557</v>
      </c>
      <c r="N27" s="23">
        <v>3699</v>
      </c>
    </row>
    <row r="28" spans="2:14" s="12" customFormat="1" ht="12" customHeight="1">
      <c r="B28" s="4"/>
      <c r="C28" s="8" t="s">
        <v>522</v>
      </c>
      <c r="D28" s="38" t="s">
        <v>544</v>
      </c>
      <c r="E28" s="2" t="s">
        <v>103</v>
      </c>
      <c r="F28" s="1" t="s">
        <v>170</v>
      </c>
      <c r="G28" s="1" t="s">
        <v>321</v>
      </c>
      <c r="H28" s="1"/>
      <c r="I28" s="1"/>
      <c r="J28" s="1"/>
      <c r="K28" s="1"/>
      <c r="L28" s="1"/>
      <c r="M28" s="1"/>
      <c r="N28" s="1"/>
    </row>
    <row r="29" spans="2:14" s="22" customFormat="1" ht="12" customHeight="1">
      <c r="B29" s="23"/>
      <c r="C29" s="27" t="s">
        <v>18</v>
      </c>
      <c r="D29" s="28" t="s">
        <v>587</v>
      </c>
      <c r="E29" s="29">
        <v>145</v>
      </c>
      <c r="F29" s="11">
        <v>748</v>
      </c>
      <c r="G29" s="11">
        <v>392</v>
      </c>
      <c r="H29" s="11"/>
      <c r="I29" s="11"/>
      <c r="J29" s="11"/>
      <c r="K29" s="11"/>
      <c r="L29" s="11"/>
      <c r="M29" s="11"/>
      <c r="N29" s="11"/>
    </row>
    <row r="30" spans="2:14" s="12" customFormat="1" ht="12" customHeight="1">
      <c r="B30" s="4"/>
      <c r="C30" s="3" t="s">
        <v>523</v>
      </c>
      <c r="D30" s="39" t="s">
        <v>545</v>
      </c>
      <c r="E30" s="5" t="s">
        <v>524</v>
      </c>
      <c r="F30" s="4" t="s">
        <v>123</v>
      </c>
      <c r="G30" s="4" t="s">
        <v>125</v>
      </c>
      <c r="H30" s="5" t="s">
        <v>126</v>
      </c>
      <c r="I30" s="4" t="s">
        <v>130</v>
      </c>
      <c r="J30" s="5" t="s">
        <v>133</v>
      </c>
      <c r="K30" s="4" t="s">
        <v>366</v>
      </c>
      <c r="L30" s="4" t="s">
        <v>347</v>
      </c>
      <c r="M30" s="4" t="s">
        <v>351</v>
      </c>
      <c r="N30" s="4"/>
    </row>
    <row r="31" spans="2:14" s="22" customFormat="1" ht="12" customHeight="1">
      <c r="B31" s="23"/>
      <c r="C31" s="30" t="s">
        <v>19</v>
      </c>
      <c r="D31" s="31" t="s">
        <v>588</v>
      </c>
      <c r="E31" s="26">
        <v>346</v>
      </c>
      <c r="F31" s="23">
        <v>447</v>
      </c>
      <c r="G31" s="23">
        <v>483</v>
      </c>
      <c r="H31" s="26">
        <v>791</v>
      </c>
      <c r="I31" s="23">
        <v>978</v>
      </c>
      <c r="J31" s="26">
        <v>887</v>
      </c>
      <c r="K31" s="23">
        <v>777</v>
      </c>
      <c r="L31" s="23">
        <v>1880</v>
      </c>
      <c r="M31" s="23">
        <v>1425</v>
      </c>
      <c r="N31" s="23"/>
    </row>
    <row r="32" spans="2:14" s="12" customFormat="1" ht="12" customHeight="1">
      <c r="B32" s="4"/>
      <c r="C32" s="8" t="s">
        <v>525</v>
      </c>
      <c r="D32" s="38" t="s">
        <v>546</v>
      </c>
      <c r="E32" s="2" t="s">
        <v>672</v>
      </c>
      <c r="F32" s="1" t="s">
        <v>367</v>
      </c>
      <c r="G32" s="2" t="s">
        <v>526</v>
      </c>
      <c r="H32" s="1" t="s">
        <v>673</v>
      </c>
      <c r="I32" s="1" t="s">
        <v>322</v>
      </c>
      <c r="J32" s="2" t="s">
        <v>674</v>
      </c>
      <c r="K32" s="1"/>
      <c r="L32" s="1"/>
      <c r="M32" s="1"/>
      <c r="N32" s="1"/>
    </row>
    <row r="33" spans="2:14" s="22" customFormat="1" ht="12" customHeight="1">
      <c r="B33" s="11"/>
      <c r="C33" s="27" t="s">
        <v>20</v>
      </c>
      <c r="D33" s="28" t="s">
        <v>586</v>
      </c>
      <c r="E33" s="29">
        <f>402/1.09</f>
        <v>368.80733944954125</v>
      </c>
      <c r="F33" s="11">
        <v>318</v>
      </c>
      <c r="G33" s="29">
        <v>543</v>
      </c>
      <c r="H33" s="11">
        <f>298/0.84</f>
        <v>354.76190476190476</v>
      </c>
      <c r="I33" s="11">
        <v>315</v>
      </c>
      <c r="J33" s="29">
        <f>586/1.53</f>
        <v>383.0065359477124</v>
      </c>
      <c r="K33" s="11"/>
      <c r="L33" s="11"/>
      <c r="M33" s="11"/>
      <c r="N33" s="11"/>
    </row>
    <row r="34" spans="2:14" s="12" customFormat="1" ht="12" customHeight="1">
      <c r="B34" s="1" t="s">
        <v>249</v>
      </c>
      <c r="C34" s="8" t="s">
        <v>292</v>
      </c>
      <c r="D34" s="38" t="s">
        <v>547</v>
      </c>
      <c r="E34" s="1" t="s">
        <v>113</v>
      </c>
      <c r="F34" s="1" t="s">
        <v>101</v>
      </c>
      <c r="G34" s="2" t="s">
        <v>153</v>
      </c>
      <c r="H34" s="1" t="s">
        <v>171</v>
      </c>
      <c r="I34" s="1" t="s">
        <v>105</v>
      </c>
      <c r="J34" s="1" t="s">
        <v>670</v>
      </c>
      <c r="K34" s="1" t="s">
        <v>671</v>
      </c>
      <c r="L34" s="1" t="s">
        <v>368</v>
      </c>
      <c r="M34" s="1" t="s">
        <v>293</v>
      </c>
      <c r="N34" s="1"/>
    </row>
    <row r="35" spans="2:14" s="22" customFormat="1" ht="12" customHeight="1">
      <c r="B35" s="23" t="s">
        <v>585</v>
      </c>
      <c r="C35" s="30" t="s">
        <v>21</v>
      </c>
      <c r="D35" s="31" t="s">
        <v>589</v>
      </c>
      <c r="E35" s="23">
        <v>647</v>
      </c>
      <c r="F35" s="23">
        <v>45</v>
      </c>
      <c r="G35" s="26">
        <v>369</v>
      </c>
      <c r="H35" s="23">
        <v>82</v>
      </c>
      <c r="I35" s="23">
        <v>328</v>
      </c>
      <c r="J35" s="23">
        <f>393/1.27</f>
        <v>309.4488188976378</v>
      </c>
      <c r="K35" s="23">
        <f>536/0.92</f>
        <v>582.6086956521739</v>
      </c>
      <c r="L35" s="23">
        <v>665</v>
      </c>
      <c r="M35" s="23">
        <v>1280</v>
      </c>
      <c r="N35" s="23"/>
    </row>
    <row r="36" spans="2:14" s="12" customFormat="1" ht="12" customHeight="1">
      <c r="B36" s="4"/>
      <c r="C36" s="9" t="s">
        <v>527</v>
      </c>
      <c r="D36" s="40" t="s">
        <v>548</v>
      </c>
      <c r="E36" s="1" t="s">
        <v>110</v>
      </c>
      <c r="F36" s="1" t="s">
        <v>111</v>
      </c>
      <c r="G36" s="1" t="s">
        <v>172</v>
      </c>
      <c r="H36" s="1" t="s">
        <v>173</v>
      </c>
      <c r="I36" s="2" t="s">
        <v>148</v>
      </c>
      <c r="J36" s="1" t="s">
        <v>480</v>
      </c>
      <c r="K36" s="1"/>
      <c r="L36" s="1"/>
      <c r="M36" s="1"/>
      <c r="N36" s="1"/>
    </row>
    <row r="37" spans="2:14" s="22" customFormat="1" ht="12" customHeight="1">
      <c r="B37" s="11"/>
      <c r="C37" s="27" t="s">
        <v>22</v>
      </c>
      <c r="D37" s="28" t="s">
        <v>590</v>
      </c>
      <c r="E37" s="11">
        <v>305</v>
      </c>
      <c r="F37" s="11">
        <v>360</v>
      </c>
      <c r="G37" s="11">
        <v>191</v>
      </c>
      <c r="H37" s="11">
        <v>748</v>
      </c>
      <c r="I37" s="29">
        <v>237</v>
      </c>
      <c r="J37" s="11">
        <v>428</v>
      </c>
      <c r="K37" s="11"/>
      <c r="L37" s="11"/>
      <c r="M37" s="11"/>
      <c r="N37" s="11"/>
    </row>
    <row r="38" spans="2:14" s="12" customFormat="1" ht="12" customHeight="1">
      <c r="B38" s="4" t="s">
        <v>250</v>
      </c>
      <c r="C38" s="3" t="s">
        <v>174</v>
      </c>
      <c r="D38" s="39" t="s">
        <v>549</v>
      </c>
      <c r="E38" s="4" t="s">
        <v>124</v>
      </c>
      <c r="F38" s="4" t="s">
        <v>285</v>
      </c>
      <c r="G38" s="4" t="s">
        <v>369</v>
      </c>
      <c r="H38" s="4" t="s">
        <v>370</v>
      </c>
      <c r="I38" s="4"/>
      <c r="J38" s="4"/>
      <c r="K38" s="4"/>
      <c r="L38" s="4"/>
      <c r="M38" s="4"/>
      <c r="N38" s="4"/>
    </row>
    <row r="39" spans="2:14" s="22" customFormat="1" ht="12" customHeight="1">
      <c r="B39" s="23" t="s">
        <v>591</v>
      </c>
      <c r="C39" s="30" t="s">
        <v>23</v>
      </c>
      <c r="D39" s="31" t="s">
        <v>592</v>
      </c>
      <c r="E39" s="23">
        <v>647</v>
      </c>
      <c r="F39" s="23">
        <v>342</v>
      </c>
      <c r="G39" s="23">
        <v>64</v>
      </c>
      <c r="H39" s="23">
        <v>64</v>
      </c>
      <c r="I39" s="23"/>
      <c r="J39" s="23"/>
      <c r="K39" s="23"/>
      <c r="L39" s="23"/>
      <c r="M39" s="23"/>
      <c r="N39" s="23"/>
    </row>
    <row r="40" spans="2:14" ht="12" customHeight="1">
      <c r="B40" s="15"/>
      <c r="C40" s="16"/>
      <c r="D40" s="41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2" customHeight="1">
      <c r="B41" s="14"/>
      <c r="C41" s="17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ht="12" customHeight="1">
      <c r="B42" s="14"/>
      <c r="C42" s="17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s="12" customFormat="1" ht="12" customHeight="1">
      <c r="B43" s="1" t="s">
        <v>251</v>
      </c>
      <c r="C43" s="8" t="s">
        <v>294</v>
      </c>
      <c r="D43" s="38" t="s">
        <v>550</v>
      </c>
      <c r="E43" s="1" t="s">
        <v>5</v>
      </c>
      <c r="F43" s="1" t="s">
        <v>101</v>
      </c>
      <c r="G43" s="1" t="s">
        <v>102</v>
      </c>
      <c r="H43" s="2" t="s">
        <v>103</v>
      </c>
      <c r="I43" s="2" t="s">
        <v>161</v>
      </c>
      <c r="J43" s="2" t="s">
        <v>153</v>
      </c>
      <c r="K43" s="2" t="s">
        <v>116</v>
      </c>
      <c r="L43" s="2" t="s">
        <v>175</v>
      </c>
      <c r="M43" s="1" t="s">
        <v>481</v>
      </c>
      <c r="N43" s="1"/>
    </row>
    <row r="44" spans="2:14" s="22" customFormat="1" ht="12" customHeight="1">
      <c r="B44" s="23" t="s">
        <v>593</v>
      </c>
      <c r="C44" s="27" t="s">
        <v>24</v>
      </c>
      <c r="D44" s="28" t="s">
        <v>551</v>
      </c>
      <c r="E44" s="11">
        <v>425</v>
      </c>
      <c r="F44" s="11">
        <v>46</v>
      </c>
      <c r="G44" s="11">
        <v>347</v>
      </c>
      <c r="H44" s="29">
        <v>146</v>
      </c>
      <c r="I44" s="29">
        <v>347</v>
      </c>
      <c r="J44" s="29">
        <v>370</v>
      </c>
      <c r="K44" s="29">
        <v>238</v>
      </c>
      <c r="L44" s="29">
        <v>259</v>
      </c>
      <c r="M44" s="11">
        <v>430</v>
      </c>
      <c r="N44" s="11"/>
    </row>
    <row r="45" spans="2:14" s="12" customFormat="1" ht="12" customHeight="1">
      <c r="B45" s="4"/>
      <c r="C45" s="3" t="s">
        <v>176</v>
      </c>
      <c r="D45" s="39" t="s">
        <v>552</v>
      </c>
      <c r="E45" s="4" t="s">
        <v>177</v>
      </c>
      <c r="F45" s="4" t="s">
        <v>121</v>
      </c>
      <c r="G45" s="4" t="s">
        <v>122</v>
      </c>
      <c r="H45" s="4" t="s">
        <v>173</v>
      </c>
      <c r="I45" s="5" t="s">
        <v>178</v>
      </c>
      <c r="J45" s="4" t="s">
        <v>335</v>
      </c>
      <c r="K45" s="4" t="s">
        <v>349</v>
      </c>
      <c r="L45" s="4" t="s">
        <v>359</v>
      </c>
      <c r="M45" s="4" t="s">
        <v>371</v>
      </c>
      <c r="N45" s="4"/>
    </row>
    <row r="46" spans="2:14" s="22" customFormat="1" ht="12" customHeight="1">
      <c r="B46" s="23"/>
      <c r="C46" s="30" t="s">
        <v>25</v>
      </c>
      <c r="D46" s="31" t="s">
        <v>594</v>
      </c>
      <c r="E46" s="23">
        <v>429</v>
      </c>
      <c r="F46" s="23">
        <v>512</v>
      </c>
      <c r="G46" s="23">
        <v>654</v>
      </c>
      <c r="H46" s="23">
        <v>750</v>
      </c>
      <c r="I46" s="26">
        <v>142</v>
      </c>
      <c r="J46" s="23">
        <v>1431</v>
      </c>
      <c r="K46" s="23">
        <v>874</v>
      </c>
      <c r="L46" s="23">
        <v>1470</v>
      </c>
      <c r="M46" s="23">
        <v>43</v>
      </c>
      <c r="N46" s="23"/>
    </row>
    <row r="47" spans="2:14" s="12" customFormat="1" ht="12" customHeight="1">
      <c r="B47" s="4"/>
      <c r="C47" s="8" t="s">
        <v>372</v>
      </c>
      <c r="D47" s="38" t="s">
        <v>553</v>
      </c>
      <c r="E47" s="2" t="s">
        <v>103</v>
      </c>
      <c r="F47" s="1" t="s">
        <v>104</v>
      </c>
      <c r="G47" s="1" t="s">
        <v>105</v>
      </c>
      <c r="H47" s="1" t="s">
        <v>373</v>
      </c>
      <c r="I47" s="1" t="s">
        <v>374</v>
      </c>
      <c r="J47" s="1"/>
      <c r="K47" s="1"/>
      <c r="L47" s="1"/>
      <c r="M47" s="1"/>
      <c r="N47" s="1"/>
    </row>
    <row r="48" spans="2:14" s="22" customFormat="1" ht="12" customHeight="1">
      <c r="B48" s="23"/>
      <c r="C48" s="27" t="s">
        <v>26</v>
      </c>
      <c r="D48" s="28" t="s">
        <v>595</v>
      </c>
      <c r="E48" s="29">
        <v>145</v>
      </c>
      <c r="F48" s="11">
        <v>28</v>
      </c>
      <c r="G48" s="11">
        <v>329</v>
      </c>
      <c r="H48" s="11">
        <v>110</v>
      </c>
      <c r="I48" s="11">
        <v>66</v>
      </c>
      <c r="J48" s="11"/>
      <c r="K48" s="11"/>
      <c r="L48" s="11"/>
      <c r="M48" s="11"/>
      <c r="N48" s="11"/>
    </row>
    <row r="49" spans="2:14" s="12" customFormat="1" ht="12" customHeight="1">
      <c r="B49" s="4"/>
      <c r="C49" s="3" t="s">
        <v>179</v>
      </c>
      <c r="D49" s="39" t="s">
        <v>554</v>
      </c>
      <c r="E49" s="4" t="s">
        <v>106</v>
      </c>
      <c r="F49" s="4" t="s">
        <v>180</v>
      </c>
      <c r="G49" s="4" t="s">
        <v>107</v>
      </c>
      <c r="H49" s="4" t="s">
        <v>325</v>
      </c>
      <c r="I49" s="4"/>
      <c r="J49" s="4"/>
      <c r="K49" s="4"/>
      <c r="L49" s="4"/>
      <c r="M49" s="4"/>
      <c r="N49" s="4"/>
    </row>
    <row r="50" spans="2:14" s="22" customFormat="1" ht="12" customHeight="1">
      <c r="B50" s="23"/>
      <c r="C50" s="30" t="s">
        <v>27</v>
      </c>
      <c r="D50" s="31" t="s">
        <v>596</v>
      </c>
      <c r="E50" s="23">
        <v>41</v>
      </c>
      <c r="F50" s="23">
        <v>81</v>
      </c>
      <c r="G50" s="23">
        <v>58</v>
      </c>
      <c r="H50" s="23">
        <v>4097</v>
      </c>
      <c r="I50" s="23"/>
      <c r="J50" s="23"/>
      <c r="K50" s="23"/>
      <c r="L50" s="23"/>
      <c r="M50" s="23"/>
      <c r="N50" s="23"/>
    </row>
    <row r="51" spans="2:14" s="12" customFormat="1" ht="12" customHeight="1">
      <c r="B51" s="1" t="s">
        <v>252</v>
      </c>
      <c r="C51" s="8" t="s">
        <v>295</v>
      </c>
      <c r="D51" s="38" t="s">
        <v>555</v>
      </c>
      <c r="E51" s="1" t="s">
        <v>81</v>
      </c>
      <c r="F51" s="2" t="s">
        <v>103</v>
      </c>
      <c r="G51" s="1" t="s">
        <v>108</v>
      </c>
      <c r="H51" s="2" t="s">
        <v>109</v>
      </c>
      <c r="I51" s="2" t="s">
        <v>181</v>
      </c>
      <c r="J51" s="1" t="s">
        <v>375</v>
      </c>
      <c r="K51" s="1" t="s">
        <v>376</v>
      </c>
      <c r="L51" s="1" t="s">
        <v>377</v>
      </c>
      <c r="M51" s="1"/>
      <c r="N51" s="1"/>
    </row>
    <row r="52" spans="2:14" s="22" customFormat="1" ht="12" customHeight="1">
      <c r="B52" s="23" t="s">
        <v>583</v>
      </c>
      <c r="C52" s="27" t="s">
        <v>28</v>
      </c>
      <c r="D52" s="28" t="s">
        <v>597</v>
      </c>
      <c r="E52" s="11">
        <v>141</v>
      </c>
      <c r="F52" s="29">
        <v>145</v>
      </c>
      <c r="G52" s="11">
        <v>77</v>
      </c>
      <c r="H52" s="29">
        <v>37</v>
      </c>
      <c r="I52" s="29">
        <v>291</v>
      </c>
      <c r="J52" s="11">
        <v>384</v>
      </c>
      <c r="K52" s="11">
        <v>118</v>
      </c>
      <c r="L52" s="11">
        <v>312</v>
      </c>
      <c r="M52" s="11"/>
      <c r="N52" s="11"/>
    </row>
    <row r="53" spans="2:14" s="12" customFormat="1" ht="12" customHeight="1">
      <c r="B53" s="4"/>
      <c r="C53" s="3" t="s">
        <v>182</v>
      </c>
      <c r="D53" s="39" t="s">
        <v>556</v>
      </c>
      <c r="E53" s="4" t="s">
        <v>95</v>
      </c>
      <c r="F53" s="4" t="s">
        <v>101</v>
      </c>
      <c r="G53" s="4" t="s">
        <v>471</v>
      </c>
      <c r="H53" s="4" t="s">
        <v>482</v>
      </c>
      <c r="I53" s="4" t="s">
        <v>129</v>
      </c>
      <c r="J53" s="4" t="s">
        <v>331</v>
      </c>
      <c r="K53" s="4" t="s">
        <v>354</v>
      </c>
      <c r="L53" s="4" t="s">
        <v>355</v>
      </c>
      <c r="M53" s="4" t="s">
        <v>356</v>
      </c>
      <c r="N53" s="4" t="s">
        <v>360</v>
      </c>
    </row>
    <row r="54" spans="2:14" s="22" customFormat="1" ht="12" customHeight="1">
      <c r="B54" s="23"/>
      <c r="C54" s="30" t="s">
        <v>29</v>
      </c>
      <c r="D54" s="31" t="s">
        <v>598</v>
      </c>
      <c r="E54" s="23">
        <v>767</v>
      </c>
      <c r="F54" s="23">
        <v>45</v>
      </c>
      <c r="G54" s="23">
        <v>1439</v>
      </c>
      <c r="H54" s="23">
        <v>428</v>
      </c>
      <c r="I54" s="23">
        <v>1120</v>
      </c>
      <c r="J54" s="23">
        <v>1120</v>
      </c>
      <c r="K54" s="23">
        <v>1906</v>
      </c>
      <c r="L54" s="23">
        <v>839</v>
      </c>
      <c r="M54" s="23">
        <v>3700</v>
      </c>
      <c r="N54" s="23">
        <v>2847</v>
      </c>
    </row>
    <row r="55" spans="2:14" s="12" customFormat="1" ht="12" customHeight="1">
      <c r="B55" s="4"/>
      <c r="C55" s="8" t="s">
        <v>378</v>
      </c>
      <c r="D55" s="38" t="s">
        <v>557</v>
      </c>
      <c r="E55" s="2" t="s">
        <v>234</v>
      </c>
      <c r="F55" s="1" t="s">
        <v>379</v>
      </c>
      <c r="G55" s="2" t="s">
        <v>128</v>
      </c>
      <c r="H55" s="2" t="s">
        <v>183</v>
      </c>
      <c r="I55" s="2" t="s">
        <v>184</v>
      </c>
      <c r="J55" s="1" t="s">
        <v>380</v>
      </c>
      <c r="K55" s="1" t="s">
        <v>381</v>
      </c>
      <c r="L55" s="1" t="s">
        <v>382</v>
      </c>
      <c r="M55" s="1" t="s">
        <v>383</v>
      </c>
      <c r="N55" s="1"/>
    </row>
    <row r="56" spans="2:14" s="22" customFormat="1" ht="12" customHeight="1">
      <c r="B56" s="11"/>
      <c r="C56" s="27" t="s">
        <v>30</v>
      </c>
      <c r="D56" s="28" t="s">
        <v>599</v>
      </c>
      <c r="E56" s="29">
        <v>346</v>
      </c>
      <c r="F56" s="11">
        <v>492</v>
      </c>
      <c r="G56" s="29">
        <v>837</v>
      </c>
      <c r="H56" s="29">
        <v>542</v>
      </c>
      <c r="I56" s="29">
        <v>141</v>
      </c>
      <c r="J56" s="11">
        <v>277</v>
      </c>
      <c r="K56" s="11">
        <v>2470</v>
      </c>
      <c r="L56" s="11">
        <v>3103</v>
      </c>
      <c r="M56" s="11">
        <v>318</v>
      </c>
      <c r="N56" s="11"/>
    </row>
    <row r="57" spans="2:14" s="12" customFormat="1" ht="12" customHeight="1">
      <c r="B57" s="1" t="s">
        <v>253</v>
      </c>
      <c r="C57" s="8" t="s">
        <v>185</v>
      </c>
      <c r="D57" s="38" t="s">
        <v>558</v>
      </c>
      <c r="E57" s="1" t="s">
        <v>82</v>
      </c>
      <c r="F57" s="1" t="s">
        <v>101</v>
      </c>
      <c r="G57" s="1" t="s">
        <v>110</v>
      </c>
      <c r="H57" s="2" t="s">
        <v>186</v>
      </c>
      <c r="I57" s="2" t="s">
        <v>187</v>
      </c>
      <c r="J57" s="2" t="s">
        <v>128</v>
      </c>
      <c r="K57" s="2" t="s">
        <v>184</v>
      </c>
      <c r="L57" s="2" t="s">
        <v>148</v>
      </c>
      <c r="M57" s="1" t="s">
        <v>384</v>
      </c>
      <c r="N57" s="1"/>
    </row>
    <row r="58" spans="2:14" s="22" customFormat="1" ht="12" customHeight="1">
      <c r="B58" s="23" t="s">
        <v>583</v>
      </c>
      <c r="C58" s="30" t="s">
        <v>31</v>
      </c>
      <c r="D58" s="31" t="s">
        <v>600</v>
      </c>
      <c r="E58" s="23">
        <v>391</v>
      </c>
      <c r="F58" s="23">
        <v>45</v>
      </c>
      <c r="G58" s="23">
        <v>305</v>
      </c>
      <c r="H58" s="26">
        <v>255</v>
      </c>
      <c r="I58" s="26">
        <v>520</v>
      </c>
      <c r="J58" s="26">
        <v>830</v>
      </c>
      <c r="K58" s="26">
        <v>141</v>
      </c>
      <c r="L58" s="26">
        <v>239</v>
      </c>
      <c r="M58" s="23">
        <v>306</v>
      </c>
      <c r="N58" s="23"/>
    </row>
    <row r="59" spans="2:14" s="12" customFormat="1" ht="12" customHeight="1">
      <c r="B59" s="4"/>
      <c r="C59" s="9" t="s">
        <v>188</v>
      </c>
      <c r="D59" s="40" t="s">
        <v>559</v>
      </c>
      <c r="E59" s="2" t="s">
        <v>103</v>
      </c>
      <c r="F59" s="2" t="s">
        <v>189</v>
      </c>
      <c r="G59" s="1" t="s">
        <v>190</v>
      </c>
      <c r="H59" s="2" t="s">
        <v>191</v>
      </c>
      <c r="I59" s="1" t="s">
        <v>385</v>
      </c>
      <c r="J59" s="1" t="s">
        <v>386</v>
      </c>
      <c r="K59" s="1" t="s">
        <v>387</v>
      </c>
      <c r="L59" s="1" t="s">
        <v>388</v>
      </c>
      <c r="M59" s="1"/>
      <c r="N59" s="1"/>
    </row>
    <row r="60" spans="2:14" s="22" customFormat="1" ht="12" customHeight="1">
      <c r="B60" s="23"/>
      <c r="C60" s="27" t="s">
        <v>32</v>
      </c>
      <c r="D60" s="28" t="s">
        <v>601</v>
      </c>
      <c r="E60" s="29">
        <v>145</v>
      </c>
      <c r="F60" s="29">
        <v>255</v>
      </c>
      <c r="G60" s="11">
        <v>492</v>
      </c>
      <c r="H60" s="29">
        <v>141</v>
      </c>
      <c r="I60" s="11">
        <v>109</v>
      </c>
      <c r="J60" s="11">
        <v>95</v>
      </c>
      <c r="K60" s="11">
        <v>278</v>
      </c>
      <c r="L60" s="11">
        <v>478</v>
      </c>
      <c r="M60" s="11"/>
      <c r="N60" s="11"/>
    </row>
    <row r="61" spans="2:14" s="12" customFormat="1" ht="12" customHeight="1">
      <c r="B61" s="4"/>
      <c r="C61" s="3" t="s">
        <v>192</v>
      </c>
      <c r="D61" s="39" t="s">
        <v>560</v>
      </c>
      <c r="E61" s="4" t="s">
        <v>123</v>
      </c>
      <c r="F61" s="4" t="s">
        <v>331</v>
      </c>
      <c r="G61" s="4" t="s">
        <v>350</v>
      </c>
      <c r="H61" s="4" t="s">
        <v>358</v>
      </c>
      <c r="I61" s="4" t="s">
        <v>356</v>
      </c>
      <c r="J61" s="4" t="s">
        <v>359</v>
      </c>
      <c r="K61" s="4" t="s">
        <v>360</v>
      </c>
      <c r="L61" s="5" t="s">
        <v>142</v>
      </c>
      <c r="M61" s="4" t="s">
        <v>139</v>
      </c>
      <c r="N61" s="5" t="s">
        <v>116</v>
      </c>
    </row>
    <row r="62" spans="2:14" s="22" customFormat="1" ht="12" customHeight="1">
      <c r="B62" s="23"/>
      <c r="C62" s="30" t="s">
        <v>33</v>
      </c>
      <c r="D62" s="31" t="s">
        <v>602</v>
      </c>
      <c r="E62" s="23">
        <v>446</v>
      </c>
      <c r="F62" s="23">
        <v>1117</v>
      </c>
      <c r="G62" s="23">
        <v>1008</v>
      </c>
      <c r="H62" s="23">
        <v>875</v>
      </c>
      <c r="I62" s="23">
        <v>3732</v>
      </c>
      <c r="J62" s="23">
        <v>1670</v>
      </c>
      <c r="K62" s="23">
        <f>2600/1.05</f>
        <v>2476.190476190476</v>
      </c>
      <c r="L62" s="26">
        <v>730</v>
      </c>
      <c r="M62" s="23">
        <v>1119</v>
      </c>
      <c r="N62" s="26">
        <v>237</v>
      </c>
    </row>
    <row r="63" spans="2:14" s="12" customFormat="1" ht="12" customHeight="1">
      <c r="B63" s="1" t="s">
        <v>254</v>
      </c>
      <c r="C63" s="8" t="s">
        <v>296</v>
      </c>
      <c r="D63" s="38" t="s">
        <v>561</v>
      </c>
      <c r="E63" s="1" t="s">
        <v>297</v>
      </c>
      <c r="F63" s="2" t="s">
        <v>148</v>
      </c>
      <c r="G63" s="1" t="s">
        <v>389</v>
      </c>
      <c r="H63" s="1" t="s">
        <v>370</v>
      </c>
      <c r="I63" s="1"/>
      <c r="J63" s="1"/>
      <c r="K63" s="1"/>
      <c r="L63" s="1"/>
      <c r="M63" s="1"/>
      <c r="N63" s="1"/>
    </row>
    <row r="64" spans="2:14" s="22" customFormat="1" ht="12" customHeight="1">
      <c r="B64" s="23" t="s">
        <v>583</v>
      </c>
      <c r="C64" s="27" t="s">
        <v>1</v>
      </c>
      <c r="D64" s="28" t="s">
        <v>603</v>
      </c>
      <c r="E64" s="11">
        <v>36</v>
      </c>
      <c r="F64" s="29">
        <v>237</v>
      </c>
      <c r="G64" s="11">
        <v>109</v>
      </c>
      <c r="H64" s="11">
        <v>63</v>
      </c>
      <c r="I64" s="11"/>
      <c r="J64" s="11"/>
      <c r="K64" s="11"/>
      <c r="L64" s="11"/>
      <c r="M64" s="11"/>
      <c r="N64" s="11"/>
    </row>
    <row r="65" spans="2:14" s="12" customFormat="1" ht="12" customHeight="1">
      <c r="B65" s="4"/>
      <c r="C65" s="3" t="s">
        <v>193</v>
      </c>
      <c r="D65" s="39" t="s">
        <v>562</v>
      </c>
      <c r="E65" s="4" t="s">
        <v>110</v>
      </c>
      <c r="F65" s="5" t="s">
        <v>116</v>
      </c>
      <c r="G65" s="4" t="s">
        <v>117</v>
      </c>
      <c r="H65" s="4" t="s">
        <v>483</v>
      </c>
      <c r="I65" s="4" t="s">
        <v>194</v>
      </c>
      <c r="J65" s="5" t="s">
        <v>195</v>
      </c>
      <c r="K65" s="5" t="s">
        <v>196</v>
      </c>
      <c r="L65" s="4" t="s">
        <v>341</v>
      </c>
      <c r="M65" s="4"/>
      <c r="N65" s="4"/>
    </row>
    <row r="66" spans="2:14" s="22" customFormat="1" ht="12" customHeight="1">
      <c r="B66" s="23"/>
      <c r="C66" s="30" t="s">
        <v>34</v>
      </c>
      <c r="D66" s="31" t="s">
        <v>604</v>
      </c>
      <c r="E66" s="23">
        <v>305</v>
      </c>
      <c r="F66" s="26">
        <v>237</v>
      </c>
      <c r="G66" s="23">
        <v>877</v>
      </c>
      <c r="H66" s="23">
        <v>428</v>
      </c>
      <c r="I66" s="23">
        <v>745</v>
      </c>
      <c r="J66" s="26">
        <v>492</v>
      </c>
      <c r="K66" s="26">
        <v>327</v>
      </c>
      <c r="L66" s="23">
        <v>985</v>
      </c>
      <c r="M66" s="23"/>
      <c r="N66" s="23"/>
    </row>
    <row r="67" spans="2:14" s="12" customFormat="1" ht="12" customHeight="1">
      <c r="B67" s="4"/>
      <c r="C67" s="8" t="s">
        <v>390</v>
      </c>
      <c r="D67" s="38" t="s">
        <v>563</v>
      </c>
      <c r="E67" s="1" t="s">
        <v>92</v>
      </c>
      <c r="F67" s="1" t="s">
        <v>197</v>
      </c>
      <c r="G67" s="1" t="s">
        <v>143</v>
      </c>
      <c r="H67" s="2" t="s">
        <v>198</v>
      </c>
      <c r="I67" s="1" t="s">
        <v>391</v>
      </c>
      <c r="J67" s="1" t="s">
        <v>333</v>
      </c>
      <c r="K67" s="1" t="s">
        <v>334</v>
      </c>
      <c r="L67" s="1" t="s">
        <v>342</v>
      </c>
      <c r="M67" s="1"/>
      <c r="N67" s="1"/>
    </row>
    <row r="68" spans="2:14" s="22" customFormat="1" ht="12" customHeight="1">
      <c r="B68" s="23"/>
      <c r="C68" s="32" t="s">
        <v>35</v>
      </c>
      <c r="D68" s="33" t="s">
        <v>605</v>
      </c>
      <c r="E68" s="11">
        <v>925</v>
      </c>
      <c r="F68" s="11">
        <v>519</v>
      </c>
      <c r="G68" s="11">
        <v>2860</v>
      </c>
      <c r="H68" s="29">
        <v>542</v>
      </c>
      <c r="I68" s="11">
        <v>771</v>
      </c>
      <c r="J68" s="11">
        <v>4160</v>
      </c>
      <c r="K68" s="11">
        <v>3062</v>
      </c>
      <c r="L68" s="11">
        <v>3738</v>
      </c>
      <c r="M68" s="11"/>
      <c r="N68" s="11"/>
    </row>
    <row r="69" spans="2:14" s="12" customFormat="1" ht="12" customHeight="1">
      <c r="B69" s="4"/>
      <c r="C69" s="6" t="s">
        <v>392</v>
      </c>
      <c r="D69" s="42" t="s">
        <v>564</v>
      </c>
      <c r="E69" s="4" t="s">
        <v>92</v>
      </c>
      <c r="F69" s="4" t="s">
        <v>113</v>
      </c>
      <c r="G69" s="4" t="s">
        <v>393</v>
      </c>
      <c r="H69" s="4" t="s">
        <v>394</v>
      </c>
      <c r="I69" s="4" t="s">
        <v>395</v>
      </c>
      <c r="J69" s="4" t="s">
        <v>335</v>
      </c>
      <c r="K69" s="4" t="s">
        <v>343</v>
      </c>
      <c r="L69" s="4" t="s">
        <v>396</v>
      </c>
      <c r="M69" s="4"/>
      <c r="N69" s="4"/>
    </row>
    <row r="70" spans="2:14" s="22" customFormat="1" ht="12" customHeight="1">
      <c r="B70" s="23"/>
      <c r="C70" s="34" t="s">
        <v>36</v>
      </c>
      <c r="D70" s="35" t="s">
        <v>606</v>
      </c>
      <c r="E70" s="23">
        <v>925</v>
      </c>
      <c r="F70" s="23">
        <v>647</v>
      </c>
      <c r="G70" s="23">
        <v>255</v>
      </c>
      <c r="H70" s="23">
        <v>383</v>
      </c>
      <c r="I70" s="23">
        <v>2798</v>
      </c>
      <c r="J70" s="23">
        <v>1448</v>
      </c>
      <c r="K70" s="23">
        <v>2893</v>
      </c>
      <c r="L70" s="23">
        <v>936</v>
      </c>
      <c r="M70" s="23"/>
      <c r="N70" s="23"/>
    </row>
    <row r="71" spans="2:14" s="12" customFormat="1" ht="12" customHeight="1">
      <c r="B71" s="4"/>
      <c r="C71" s="9" t="s">
        <v>397</v>
      </c>
      <c r="D71" s="40" t="s">
        <v>565</v>
      </c>
      <c r="E71" s="2" t="s">
        <v>398</v>
      </c>
      <c r="F71" s="1" t="s">
        <v>104</v>
      </c>
      <c r="G71" s="1" t="s">
        <v>105</v>
      </c>
      <c r="H71" s="1"/>
      <c r="I71" s="1"/>
      <c r="J71" s="1"/>
      <c r="K71" s="1"/>
      <c r="L71" s="1"/>
      <c r="M71" s="1"/>
      <c r="N71" s="1"/>
    </row>
    <row r="72" spans="2:14" s="22" customFormat="1" ht="12" customHeight="1">
      <c r="B72" s="11"/>
      <c r="C72" s="32" t="s">
        <v>37</v>
      </c>
      <c r="D72" s="33" t="s">
        <v>607</v>
      </c>
      <c r="E72" s="29">
        <v>346</v>
      </c>
      <c r="F72" s="11">
        <v>28</v>
      </c>
      <c r="G72" s="11">
        <v>328</v>
      </c>
      <c r="H72" s="11"/>
      <c r="I72" s="11"/>
      <c r="J72" s="11"/>
      <c r="K72" s="11"/>
      <c r="L72" s="11"/>
      <c r="M72" s="11"/>
      <c r="N72" s="11"/>
    </row>
    <row r="73" spans="2:14" ht="12" customHeight="1">
      <c r="B73" s="15"/>
      <c r="C73" s="18"/>
      <c r="D73" s="43"/>
      <c r="E73" s="15"/>
      <c r="F73" s="15"/>
      <c r="G73" s="19"/>
      <c r="H73" s="15"/>
      <c r="I73" s="19"/>
      <c r="J73" s="19"/>
      <c r="K73" s="15"/>
      <c r="L73" s="15"/>
      <c r="M73" s="15"/>
      <c r="N73" s="15"/>
    </row>
    <row r="74" spans="2:14" ht="12" customHeight="1">
      <c r="B74" s="14"/>
      <c r="C74" s="20"/>
      <c r="D74" s="44"/>
      <c r="E74" s="14"/>
      <c r="F74" s="14"/>
      <c r="G74" s="21"/>
      <c r="H74" s="14"/>
      <c r="I74" s="21"/>
      <c r="J74" s="21"/>
      <c r="K74" s="14"/>
      <c r="L74" s="14"/>
      <c r="M74" s="14"/>
      <c r="N74" s="14"/>
    </row>
    <row r="75" spans="2:14" ht="12" customHeight="1">
      <c r="B75" s="14"/>
      <c r="C75" s="20"/>
      <c r="D75" s="44"/>
      <c r="E75" s="14"/>
      <c r="F75" s="14"/>
      <c r="G75" s="21"/>
      <c r="H75" s="14"/>
      <c r="I75" s="21"/>
      <c r="J75" s="21"/>
      <c r="K75" s="14"/>
      <c r="L75" s="14"/>
      <c r="M75" s="14"/>
      <c r="N75" s="14"/>
    </row>
    <row r="76" spans="2:14" ht="12" customHeight="1">
      <c r="B76" s="14"/>
      <c r="C76" s="20"/>
      <c r="D76" s="44"/>
      <c r="E76" s="14"/>
      <c r="F76" s="14"/>
      <c r="G76" s="21"/>
      <c r="H76" s="14"/>
      <c r="I76" s="21"/>
      <c r="J76" s="21"/>
      <c r="K76" s="14"/>
      <c r="L76" s="14"/>
      <c r="M76" s="14"/>
      <c r="N76" s="14"/>
    </row>
    <row r="77" spans="2:14" ht="12" customHeight="1">
      <c r="B77" s="14"/>
      <c r="C77" s="20"/>
      <c r="D77" s="44"/>
      <c r="E77" s="14"/>
      <c r="F77" s="14"/>
      <c r="G77" s="21"/>
      <c r="H77" s="14"/>
      <c r="I77" s="21"/>
      <c r="J77" s="21"/>
      <c r="K77" s="14"/>
      <c r="L77" s="14"/>
      <c r="M77" s="14"/>
      <c r="N77" s="14"/>
    </row>
    <row r="78" spans="2:14" ht="12" customHeight="1">
      <c r="B78" s="14"/>
      <c r="C78" s="20"/>
      <c r="D78" s="44"/>
      <c r="E78" s="14"/>
      <c r="F78" s="14"/>
      <c r="G78" s="21"/>
      <c r="H78" s="14"/>
      <c r="I78" s="21"/>
      <c r="J78" s="21"/>
      <c r="K78" s="14"/>
      <c r="L78" s="14"/>
      <c r="M78" s="14"/>
      <c r="N78" s="14"/>
    </row>
    <row r="79" spans="2:14" ht="12" customHeight="1">
      <c r="B79" s="14"/>
      <c r="C79" s="20"/>
      <c r="D79" s="44"/>
      <c r="E79" s="14"/>
      <c r="F79" s="14"/>
      <c r="G79" s="21"/>
      <c r="H79" s="14"/>
      <c r="I79" s="21"/>
      <c r="J79" s="21"/>
      <c r="K79" s="14"/>
      <c r="L79" s="14"/>
      <c r="M79" s="14"/>
      <c r="N79" s="14"/>
    </row>
    <row r="80" spans="2:14" ht="12" customHeight="1">
      <c r="B80" s="14"/>
      <c r="C80" s="20"/>
      <c r="D80" s="44"/>
      <c r="E80" s="14"/>
      <c r="F80" s="14"/>
      <c r="G80" s="21"/>
      <c r="H80" s="14"/>
      <c r="I80" s="21"/>
      <c r="J80" s="21"/>
      <c r="K80" s="14"/>
      <c r="L80" s="14"/>
      <c r="M80" s="14"/>
      <c r="N80" s="14"/>
    </row>
    <row r="81" spans="2:14" ht="12" customHeight="1">
      <c r="B81" s="14"/>
      <c r="C81" s="20"/>
      <c r="D81" s="44"/>
      <c r="E81" s="14"/>
      <c r="F81" s="14"/>
      <c r="G81" s="21"/>
      <c r="H81" s="14"/>
      <c r="I81" s="21"/>
      <c r="J81" s="21"/>
      <c r="K81" s="14"/>
      <c r="L81" s="14"/>
      <c r="M81" s="14"/>
      <c r="N81" s="14"/>
    </row>
    <row r="82" spans="2:14" ht="12" customHeight="1">
      <c r="B82" s="14"/>
      <c r="C82" s="20"/>
      <c r="D82" s="44"/>
      <c r="E82" s="14"/>
      <c r="F82" s="14"/>
      <c r="G82" s="21"/>
      <c r="H82" s="14"/>
      <c r="I82" s="21"/>
      <c r="J82" s="21"/>
      <c r="K82" s="14"/>
      <c r="L82" s="14"/>
      <c r="M82" s="14"/>
      <c r="N82" s="14"/>
    </row>
    <row r="83" spans="2:14" ht="12" customHeight="1">
      <c r="B83" s="14"/>
      <c r="C83" s="20"/>
      <c r="D83" s="44"/>
      <c r="E83" s="14"/>
      <c r="F83" s="14"/>
      <c r="G83" s="21"/>
      <c r="H83" s="14"/>
      <c r="I83" s="21"/>
      <c r="J83" s="21"/>
      <c r="K83" s="14"/>
      <c r="L83" s="14"/>
      <c r="M83" s="14"/>
      <c r="N83" s="14"/>
    </row>
    <row r="84" spans="2:14" s="12" customFormat="1" ht="12" customHeight="1">
      <c r="B84" s="1" t="s">
        <v>255</v>
      </c>
      <c r="C84" s="9" t="s">
        <v>298</v>
      </c>
      <c r="D84" s="40" t="s">
        <v>566</v>
      </c>
      <c r="E84" s="2" t="s">
        <v>103</v>
      </c>
      <c r="F84" s="1" t="s">
        <v>364</v>
      </c>
      <c r="G84" s="1"/>
      <c r="H84" s="1"/>
      <c r="I84" s="1"/>
      <c r="J84" s="1"/>
      <c r="K84" s="1"/>
      <c r="L84" s="1"/>
      <c r="M84" s="1"/>
      <c r="N84" s="1"/>
    </row>
    <row r="85" spans="2:14" s="22" customFormat="1" ht="12" customHeight="1">
      <c r="B85" s="23" t="s">
        <v>583</v>
      </c>
      <c r="C85" s="34" t="s">
        <v>38</v>
      </c>
      <c r="D85" s="35" t="s">
        <v>608</v>
      </c>
      <c r="E85" s="26">
        <v>145</v>
      </c>
      <c r="F85" s="23">
        <v>122</v>
      </c>
      <c r="G85" s="23"/>
      <c r="H85" s="23"/>
      <c r="I85" s="23"/>
      <c r="J85" s="23"/>
      <c r="K85" s="23"/>
      <c r="L85" s="23"/>
      <c r="M85" s="23"/>
      <c r="N85" s="23"/>
    </row>
    <row r="86" spans="2:14" s="12" customFormat="1" ht="12" customHeight="1">
      <c r="B86" s="4"/>
      <c r="C86" s="9" t="s">
        <v>199</v>
      </c>
      <c r="D86" s="40" t="s">
        <v>567</v>
      </c>
      <c r="E86" s="2" t="s">
        <v>103</v>
      </c>
      <c r="F86" s="1" t="s">
        <v>118</v>
      </c>
      <c r="G86" s="1" t="s">
        <v>399</v>
      </c>
      <c r="H86" s="1"/>
      <c r="I86" s="1"/>
      <c r="J86" s="1"/>
      <c r="K86" s="1"/>
      <c r="L86" s="1"/>
      <c r="M86" s="1"/>
      <c r="N86" s="1"/>
    </row>
    <row r="87" spans="2:14" s="22" customFormat="1" ht="12" customHeight="1">
      <c r="B87" s="23"/>
      <c r="C87" s="32" t="s">
        <v>2</v>
      </c>
      <c r="D87" s="33" t="s">
        <v>609</v>
      </c>
      <c r="E87" s="29">
        <v>146</v>
      </c>
      <c r="F87" s="11">
        <v>314</v>
      </c>
      <c r="G87" s="11">
        <v>186</v>
      </c>
      <c r="H87" s="11"/>
      <c r="I87" s="11"/>
      <c r="J87" s="11"/>
      <c r="K87" s="11"/>
      <c r="L87" s="11"/>
      <c r="M87" s="11"/>
      <c r="N87" s="11"/>
    </row>
    <row r="88" spans="2:14" s="12" customFormat="1" ht="12" customHeight="1">
      <c r="B88" s="4"/>
      <c r="C88" s="6" t="s">
        <v>200</v>
      </c>
      <c r="D88" s="42"/>
      <c r="E88" s="4" t="s">
        <v>83</v>
      </c>
      <c r="F88" s="4" t="s">
        <v>201</v>
      </c>
      <c r="G88" s="4" t="s">
        <v>108</v>
      </c>
      <c r="H88" s="4" t="s">
        <v>400</v>
      </c>
      <c r="I88" s="4"/>
      <c r="J88" s="4"/>
      <c r="K88" s="4"/>
      <c r="L88" s="4"/>
      <c r="M88" s="4"/>
      <c r="N88" s="4"/>
    </row>
    <row r="89" spans="2:14" s="22" customFormat="1" ht="12" customHeight="1">
      <c r="B89" s="23"/>
      <c r="C89" s="34" t="s">
        <v>39</v>
      </c>
      <c r="D89" s="35"/>
      <c r="E89" s="23">
        <v>163</v>
      </c>
      <c r="F89" s="23">
        <v>81</v>
      </c>
      <c r="G89" s="23">
        <v>77</v>
      </c>
      <c r="H89" s="23">
        <v>178</v>
      </c>
      <c r="I89" s="23"/>
      <c r="J89" s="23"/>
      <c r="K89" s="23"/>
      <c r="L89" s="23"/>
      <c r="M89" s="23"/>
      <c r="N89" s="23"/>
    </row>
    <row r="90" spans="2:14" s="12" customFormat="1" ht="12" customHeight="1">
      <c r="B90" s="4"/>
      <c r="C90" s="9" t="s">
        <v>202</v>
      </c>
      <c r="D90" s="40" t="s">
        <v>568</v>
      </c>
      <c r="E90" s="1" t="s">
        <v>99</v>
      </c>
      <c r="F90" s="1" t="s">
        <v>101</v>
      </c>
      <c r="G90" s="2" t="s">
        <v>103</v>
      </c>
      <c r="H90" s="1" t="s">
        <v>107</v>
      </c>
      <c r="I90" s="1" t="s">
        <v>108</v>
      </c>
      <c r="J90" s="2" t="s">
        <v>203</v>
      </c>
      <c r="K90" s="1" t="s">
        <v>124</v>
      </c>
      <c r="L90" s="2" t="s">
        <v>204</v>
      </c>
      <c r="M90" s="1" t="s">
        <v>401</v>
      </c>
      <c r="N90" s="1"/>
    </row>
    <row r="91" spans="2:14" s="22" customFormat="1" ht="12" customHeight="1">
      <c r="B91" s="23"/>
      <c r="C91" s="32" t="s">
        <v>40</v>
      </c>
      <c r="D91" s="33" t="s">
        <v>610</v>
      </c>
      <c r="E91" s="11">
        <v>4332</v>
      </c>
      <c r="F91" s="11">
        <v>45</v>
      </c>
      <c r="G91" s="29">
        <v>145</v>
      </c>
      <c r="H91" s="11">
        <v>59</v>
      </c>
      <c r="I91" s="11">
        <v>77</v>
      </c>
      <c r="J91" s="29">
        <v>255</v>
      </c>
      <c r="K91" s="11">
        <v>647</v>
      </c>
      <c r="L91" s="29">
        <v>141</v>
      </c>
      <c r="M91" s="11">
        <v>310</v>
      </c>
      <c r="N91" s="11"/>
    </row>
    <row r="92" spans="2:14" s="12" customFormat="1" ht="12" customHeight="1">
      <c r="B92" s="4"/>
      <c r="C92" s="6" t="s">
        <v>205</v>
      </c>
      <c r="D92" s="42" t="s">
        <v>569</v>
      </c>
      <c r="E92" s="4" t="s">
        <v>84</v>
      </c>
      <c r="F92" s="4" t="s">
        <v>101</v>
      </c>
      <c r="G92" s="5" t="s">
        <v>103</v>
      </c>
      <c r="H92" s="4" t="s">
        <v>107</v>
      </c>
      <c r="I92" s="5" t="s">
        <v>206</v>
      </c>
      <c r="J92" s="5" t="s">
        <v>112</v>
      </c>
      <c r="K92" s="4" t="s">
        <v>402</v>
      </c>
      <c r="L92" s="4"/>
      <c r="M92" s="4"/>
      <c r="N92" s="4"/>
    </row>
    <row r="93" spans="2:14" s="22" customFormat="1" ht="12" customHeight="1">
      <c r="B93" s="11"/>
      <c r="C93" s="32" t="s">
        <v>41</v>
      </c>
      <c r="D93" s="33" t="s">
        <v>611</v>
      </c>
      <c r="E93" s="11">
        <v>392</v>
      </c>
      <c r="F93" s="11">
        <v>45</v>
      </c>
      <c r="G93" s="29">
        <v>145</v>
      </c>
      <c r="H93" s="11">
        <v>59</v>
      </c>
      <c r="I93" s="29">
        <v>41</v>
      </c>
      <c r="J93" s="29">
        <v>36</v>
      </c>
      <c r="K93" s="11">
        <v>255</v>
      </c>
      <c r="L93" s="11"/>
      <c r="M93" s="11"/>
      <c r="N93" s="11"/>
    </row>
    <row r="94" spans="2:14" s="12" customFormat="1" ht="12" customHeight="1">
      <c r="B94" s="1" t="s">
        <v>256</v>
      </c>
      <c r="C94" s="8" t="s">
        <v>299</v>
      </c>
      <c r="D94" s="38" t="s">
        <v>570</v>
      </c>
      <c r="E94" s="1" t="s">
        <v>113</v>
      </c>
      <c r="F94" s="1" t="s">
        <v>391</v>
      </c>
      <c r="G94" s="1" t="s">
        <v>403</v>
      </c>
      <c r="H94" s="1" t="s">
        <v>335</v>
      </c>
      <c r="I94" s="1" t="s">
        <v>336</v>
      </c>
      <c r="J94" s="1" t="s">
        <v>337</v>
      </c>
      <c r="K94" s="1" t="s">
        <v>341</v>
      </c>
      <c r="L94" s="1"/>
      <c r="M94" s="1"/>
      <c r="N94" s="1"/>
    </row>
    <row r="95" spans="2:14" s="22" customFormat="1" ht="12" customHeight="1">
      <c r="B95" s="23" t="s">
        <v>593</v>
      </c>
      <c r="C95" s="27" t="s">
        <v>42</v>
      </c>
      <c r="D95" s="28" t="s">
        <v>571</v>
      </c>
      <c r="E95" s="11">
        <v>647</v>
      </c>
      <c r="F95" s="11">
        <v>770</v>
      </c>
      <c r="G95" s="11">
        <v>538</v>
      </c>
      <c r="H95" s="11">
        <v>1436</v>
      </c>
      <c r="I95" s="11">
        <v>4288</v>
      </c>
      <c r="J95" s="11">
        <v>1257</v>
      </c>
      <c r="K95" s="11">
        <v>983</v>
      </c>
      <c r="L95" s="11"/>
      <c r="M95" s="11"/>
      <c r="N95" s="11"/>
    </row>
    <row r="96" spans="2:14" s="12" customFormat="1" ht="12" customHeight="1">
      <c r="B96" s="4"/>
      <c r="C96" s="3" t="s">
        <v>404</v>
      </c>
      <c r="D96" s="39" t="s">
        <v>572</v>
      </c>
      <c r="E96" s="4" t="s">
        <v>101</v>
      </c>
      <c r="F96" s="5" t="s">
        <v>103</v>
      </c>
      <c r="G96" s="5" t="s">
        <v>189</v>
      </c>
      <c r="H96" s="5" t="s">
        <v>207</v>
      </c>
      <c r="I96" s="4" t="s">
        <v>393</v>
      </c>
      <c r="J96" s="4" t="s">
        <v>403</v>
      </c>
      <c r="K96" s="4" t="s">
        <v>386</v>
      </c>
      <c r="L96" s="4" t="s">
        <v>335</v>
      </c>
      <c r="M96" s="4"/>
      <c r="N96" s="4"/>
    </row>
    <row r="97" spans="2:14" s="22" customFormat="1" ht="12" customHeight="1">
      <c r="B97" s="23"/>
      <c r="C97" s="23" t="s">
        <v>43</v>
      </c>
      <c r="D97" s="31">
        <v>3241</v>
      </c>
      <c r="E97" s="23">
        <v>45</v>
      </c>
      <c r="F97" s="26">
        <v>146</v>
      </c>
      <c r="G97" s="26">
        <v>255</v>
      </c>
      <c r="H97" s="26">
        <v>491</v>
      </c>
      <c r="I97" s="23">
        <v>255</v>
      </c>
      <c r="J97" s="23">
        <v>538</v>
      </c>
      <c r="K97" s="23">
        <v>96</v>
      </c>
      <c r="L97" s="23">
        <v>1433</v>
      </c>
      <c r="M97" s="23"/>
      <c r="N97" s="23"/>
    </row>
    <row r="98" spans="2:14" s="12" customFormat="1" ht="12" customHeight="1">
      <c r="B98" s="1" t="s">
        <v>257</v>
      </c>
      <c r="C98" s="1" t="s">
        <v>484</v>
      </c>
      <c r="D98" s="38">
        <v>582</v>
      </c>
      <c r="E98" s="1" t="s">
        <v>297</v>
      </c>
      <c r="F98" s="1" t="s">
        <v>485</v>
      </c>
      <c r="G98" s="1" t="s">
        <v>342</v>
      </c>
      <c r="H98" s="1" t="s">
        <v>406</v>
      </c>
      <c r="I98" s="1"/>
      <c r="J98" s="1"/>
      <c r="K98" s="1"/>
      <c r="L98" s="1"/>
      <c r="M98" s="1"/>
      <c r="N98" s="1"/>
    </row>
    <row r="99" spans="2:14" s="22" customFormat="1" ht="12" customHeight="1">
      <c r="B99" s="23" t="s">
        <v>583</v>
      </c>
      <c r="C99" s="11" t="s">
        <v>46</v>
      </c>
      <c r="D99" s="28">
        <v>2916</v>
      </c>
      <c r="E99" s="11">
        <v>36</v>
      </c>
      <c r="F99" s="11">
        <v>428</v>
      </c>
      <c r="G99" s="11">
        <v>3739</v>
      </c>
      <c r="H99" s="11">
        <v>50</v>
      </c>
      <c r="I99" s="11"/>
      <c r="J99" s="11"/>
      <c r="K99" s="11"/>
      <c r="L99" s="11"/>
      <c r="M99" s="11"/>
      <c r="N99" s="11"/>
    </row>
    <row r="100" spans="2:14" s="12" customFormat="1" ht="12" customHeight="1">
      <c r="B100" s="4"/>
      <c r="C100" s="10" t="s">
        <v>486</v>
      </c>
      <c r="D100" s="37" t="s">
        <v>573</v>
      </c>
      <c r="E100" s="1" t="s">
        <v>487</v>
      </c>
      <c r="F100" s="1" t="s">
        <v>105</v>
      </c>
      <c r="G100" s="1" t="s">
        <v>373</v>
      </c>
      <c r="H100" s="1" t="s">
        <v>405</v>
      </c>
      <c r="I100" s="1" t="s">
        <v>337</v>
      </c>
      <c r="J100" s="1"/>
      <c r="K100" s="1"/>
      <c r="L100" s="1"/>
      <c r="M100" s="1"/>
      <c r="N100" s="1"/>
    </row>
    <row r="101" spans="2:14" s="22" customFormat="1" ht="12" customHeight="1">
      <c r="B101" s="23"/>
      <c r="C101" s="11" t="s">
        <v>44</v>
      </c>
      <c r="D101" s="28">
        <v>2806</v>
      </c>
      <c r="E101" s="11">
        <v>1966</v>
      </c>
      <c r="F101" s="11">
        <v>328</v>
      </c>
      <c r="G101" s="11">
        <v>109</v>
      </c>
      <c r="H101" s="11">
        <v>6422</v>
      </c>
      <c r="I101" s="11">
        <v>1259</v>
      </c>
      <c r="J101" s="11"/>
      <c r="K101" s="11"/>
      <c r="L101" s="11"/>
      <c r="M101" s="11"/>
      <c r="N101" s="11"/>
    </row>
    <row r="102" spans="2:14" s="12" customFormat="1" ht="12" customHeight="1">
      <c r="B102" s="4"/>
      <c r="C102" s="4" t="s">
        <v>488</v>
      </c>
      <c r="D102" s="39">
        <v>650</v>
      </c>
      <c r="E102" s="4" t="s">
        <v>104</v>
      </c>
      <c r="F102" s="4" t="s">
        <v>489</v>
      </c>
      <c r="G102" s="4"/>
      <c r="H102" s="4"/>
      <c r="I102" s="4"/>
      <c r="J102" s="4"/>
      <c r="K102" s="4"/>
      <c r="L102" s="4"/>
      <c r="M102" s="4"/>
      <c r="N102" s="4"/>
    </row>
    <row r="103" spans="2:14" s="22" customFormat="1" ht="12" customHeight="1">
      <c r="B103" s="23"/>
      <c r="C103" s="23" t="s">
        <v>47</v>
      </c>
      <c r="D103" s="31">
        <v>2822</v>
      </c>
      <c r="E103" s="23">
        <v>28</v>
      </c>
      <c r="F103" s="23">
        <v>428</v>
      </c>
      <c r="G103" s="23"/>
      <c r="H103" s="23"/>
      <c r="I103" s="23"/>
      <c r="J103" s="23"/>
      <c r="K103" s="23"/>
      <c r="L103" s="23"/>
      <c r="M103" s="23"/>
      <c r="N103" s="23"/>
    </row>
    <row r="104" spans="2:14" s="12" customFormat="1" ht="12" customHeight="1">
      <c r="B104" s="4"/>
      <c r="C104" s="1" t="s">
        <v>211</v>
      </c>
      <c r="D104" s="38">
        <v>717</v>
      </c>
      <c r="E104" s="1" t="s">
        <v>117</v>
      </c>
      <c r="F104" s="1" t="s">
        <v>407</v>
      </c>
      <c r="G104" s="1" t="s">
        <v>408</v>
      </c>
      <c r="H104" s="1"/>
      <c r="I104" s="1"/>
      <c r="J104" s="1"/>
      <c r="K104" s="1"/>
      <c r="L104" s="1"/>
      <c r="M104" s="1"/>
      <c r="N104" s="1"/>
    </row>
    <row r="105" spans="2:14" s="22" customFormat="1" ht="12" customHeight="1">
      <c r="B105" s="23"/>
      <c r="C105" s="11" t="s">
        <v>48</v>
      </c>
      <c r="D105" s="28">
        <v>2917</v>
      </c>
      <c r="E105" s="11">
        <v>873</v>
      </c>
      <c r="F105" s="11">
        <v>50</v>
      </c>
      <c r="G105" s="11">
        <v>188</v>
      </c>
      <c r="H105" s="11"/>
      <c r="I105" s="11"/>
      <c r="J105" s="11"/>
      <c r="K105" s="11"/>
      <c r="L105" s="11"/>
      <c r="M105" s="11"/>
      <c r="N105" s="11"/>
    </row>
    <row r="106" spans="2:14" s="12" customFormat="1" ht="12" customHeight="1">
      <c r="B106" s="4"/>
      <c r="C106" s="7" t="s">
        <v>490</v>
      </c>
      <c r="D106" s="45" t="s">
        <v>574</v>
      </c>
      <c r="E106" s="4" t="s">
        <v>110</v>
      </c>
      <c r="F106" s="5" t="s">
        <v>208</v>
      </c>
      <c r="G106" s="5" t="s">
        <v>209</v>
      </c>
      <c r="H106" s="4" t="s">
        <v>101</v>
      </c>
      <c r="I106" s="4" t="s">
        <v>669</v>
      </c>
      <c r="J106" s="5" t="s">
        <v>210</v>
      </c>
      <c r="K106" s="4" t="s">
        <v>491</v>
      </c>
      <c r="L106" s="4"/>
      <c r="M106" s="4"/>
      <c r="N106" s="4"/>
    </row>
    <row r="107" spans="2:14" s="22" customFormat="1" ht="12" customHeight="1">
      <c r="B107" s="11"/>
      <c r="C107" s="11" t="s">
        <v>45</v>
      </c>
      <c r="D107" s="28">
        <v>2978</v>
      </c>
      <c r="E107" s="11">
        <f>290/0.95</f>
        <v>305.2631578947369</v>
      </c>
      <c r="F107" s="29">
        <v>255</v>
      </c>
      <c r="G107" s="29">
        <v>41</v>
      </c>
      <c r="H107" s="11">
        <v>45</v>
      </c>
      <c r="I107" s="11">
        <f>426/1.23</f>
        <v>346.3414634146342</v>
      </c>
      <c r="J107" s="29">
        <v>164</v>
      </c>
      <c r="K107" s="11">
        <v>958</v>
      </c>
      <c r="L107" s="11"/>
      <c r="M107" s="11"/>
      <c r="N107" s="11"/>
    </row>
    <row r="108" spans="2:14" s="22" customFormat="1" ht="12" customHeight="1">
      <c r="B108" s="51"/>
      <c r="C108" s="51"/>
      <c r="D108" s="41"/>
      <c r="E108" s="51"/>
      <c r="F108" s="52"/>
      <c r="G108" s="52"/>
      <c r="H108" s="51"/>
      <c r="I108" s="51"/>
      <c r="J108" s="52"/>
      <c r="K108" s="51"/>
      <c r="L108" s="51"/>
      <c r="M108" s="51"/>
      <c r="N108" s="51"/>
    </row>
    <row r="109" spans="2:14" s="22" customFormat="1" ht="12" customHeight="1">
      <c r="B109" s="53"/>
      <c r="C109" s="53"/>
      <c r="D109" s="36"/>
      <c r="E109" s="53"/>
      <c r="F109" s="54"/>
      <c r="G109" s="54"/>
      <c r="H109" s="53"/>
      <c r="I109" s="53"/>
      <c r="J109" s="54"/>
      <c r="K109" s="53"/>
      <c r="L109" s="53"/>
      <c r="M109" s="53"/>
      <c r="N109" s="53"/>
    </row>
    <row r="110" spans="2:14" s="22" customFormat="1" ht="12" customHeight="1">
      <c r="B110" s="53"/>
      <c r="C110" s="53"/>
      <c r="D110" s="36"/>
      <c r="E110" s="53"/>
      <c r="F110" s="54"/>
      <c r="G110" s="54"/>
      <c r="H110" s="53"/>
      <c r="I110" s="53"/>
      <c r="J110" s="54"/>
      <c r="K110" s="53"/>
      <c r="L110" s="53"/>
      <c r="M110" s="53"/>
      <c r="N110" s="53"/>
    </row>
    <row r="111" spans="2:14" s="22" customFormat="1" ht="12" customHeight="1">
      <c r="B111" s="53"/>
      <c r="C111" s="53"/>
      <c r="D111" s="36"/>
      <c r="E111" s="53"/>
      <c r="F111" s="54"/>
      <c r="G111" s="54"/>
      <c r="H111" s="53"/>
      <c r="I111" s="53"/>
      <c r="J111" s="54"/>
      <c r="K111" s="53"/>
      <c r="L111" s="53"/>
      <c r="M111" s="53"/>
      <c r="N111" s="53"/>
    </row>
    <row r="112" spans="2:14" s="22" customFormat="1" ht="12" customHeight="1">
      <c r="B112" s="53"/>
      <c r="C112" s="53"/>
      <c r="D112" s="36"/>
      <c r="E112" s="53"/>
      <c r="F112" s="54"/>
      <c r="G112" s="54"/>
      <c r="H112" s="53"/>
      <c r="I112" s="53"/>
      <c r="J112" s="54"/>
      <c r="K112" s="53"/>
      <c r="L112" s="53"/>
      <c r="M112" s="53"/>
      <c r="N112" s="53"/>
    </row>
    <row r="113" spans="2:14" s="22" customFormat="1" ht="12" customHeight="1">
      <c r="B113" s="53"/>
      <c r="C113" s="53"/>
      <c r="D113" s="36"/>
      <c r="E113" s="53"/>
      <c r="F113" s="54"/>
      <c r="G113" s="54"/>
      <c r="H113" s="53"/>
      <c r="I113" s="53"/>
      <c r="J113" s="54"/>
      <c r="K113" s="53"/>
      <c r="L113" s="53"/>
      <c r="M113" s="53"/>
      <c r="N113" s="53"/>
    </row>
    <row r="114" spans="2:14" s="22" customFormat="1" ht="12" customHeight="1">
      <c r="B114" s="53"/>
      <c r="C114" s="53"/>
      <c r="D114" s="36"/>
      <c r="E114" s="53"/>
      <c r="F114" s="54"/>
      <c r="G114" s="54"/>
      <c r="H114" s="53"/>
      <c r="I114" s="53"/>
      <c r="J114" s="54"/>
      <c r="K114" s="53"/>
      <c r="L114" s="53"/>
      <c r="M114" s="53"/>
      <c r="N114" s="53"/>
    </row>
    <row r="115" spans="2:14" s="22" customFormat="1" ht="12" customHeight="1">
      <c r="B115" s="53"/>
      <c r="C115" s="53"/>
      <c r="D115" s="36"/>
      <c r="E115" s="53"/>
      <c r="F115" s="54"/>
      <c r="G115" s="54"/>
      <c r="H115" s="53"/>
      <c r="I115" s="53"/>
      <c r="J115" s="54"/>
      <c r="K115" s="53"/>
      <c r="L115" s="53"/>
      <c r="M115" s="53"/>
      <c r="N115" s="53"/>
    </row>
    <row r="116" spans="2:14" s="22" customFormat="1" ht="12" customHeight="1">
      <c r="B116" s="53"/>
      <c r="C116" s="53"/>
      <c r="D116" s="36"/>
      <c r="E116" s="53"/>
      <c r="F116" s="54"/>
      <c r="G116" s="54"/>
      <c r="H116" s="53"/>
      <c r="I116" s="53"/>
      <c r="J116" s="54"/>
      <c r="K116" s="53"/>
      <c r="L116" s="53"/>
      <c r="M116" s="53"/>
      <c r="N116" s="53"/>
    </row>
    <row r="117" spans="2:14" s="22" customFormat="1" ht="12" customHeight="1">
      <c r="B117" s="53"/>
      <c r="C117" s="53"/>
      <c r="D117" s="36"/>
      <c r="E117" s="53"/>
      <c r="F117" s="54"/>
      <c r="G117" s="54"/>
      <c r="H117" s="53"/>
      <c r="I117" s="53"/>
      <c r="J117" s="54"/>
      <c r="K117" s="53"/>
      <c r="L117" s="53"/>
      <c r="M117" s="53"/>
      <c r="N117" s="53"/>
    </row>
    <row r="118" spans="2:14" s="22" customFormat="1" ht="12" customHeight="1">
      <c r="B118" s="53"/>
      <c r="C118" s="53"/>
      <c r="D118" s="36"/>
      <c r="E118" s="53"/>
      <c r="F118" s="54"/>
      <c r="G118" s="54"/>
      <c r="H118" s="53"/>
      <c r="I118" s="53"/>
      <c r="J118" s="54"/>
      <c r="K118" s="53"/>
      <c r="L118" s="53"/>
      <c r="M118" s="53"/>
      <c r="N118" s="53"/>
    </row>
    <row r="119" spans="2:14" s="22" customFormat="1" ht="12" customHeight="1">
      <c r="B119" s="53"/>
      <c r="C119" s="53"/>
      <c r="D119" s="36"/>
      <c r="E119" s="53"/>
      <c r="F119" s="54"/>
      <c r="G119" s="54"/>
      <c r="H119" s="53"/>
      <c r="I119" s="53"/>
      <c r="J119" s="54"/>
      <c r="K119" s="53"/>
      <c r="L119" s="53"/>
      <c r="M119" s="53"/>
      <c r="N119" s="53"/>
    </row>
    <row r="120" spans="2:14" s="22" customFormat="1" ht="12" customHeight="1">
      <c r="B120" s="53"/>
      <c r="C120" s="53"/>
      <c r="D120" s="36"/>
      <c r="E120" s="53"/>
      <c r="F120" s="54"/>
      <c r="G120" s="54"/>
      <c r="H120" s="53"/>
      <c r="I120" s="53"/>
      <c r="J120" s="54"/>
      <c r="K120" s="53"/>
      <c r="L120" s="53"/>
      <c r="M120" s="53"/>
      <c r="N120" s="53"/>
    </row>
    <row r="121" spans="2:14" s="22" customFormat="1" ht="12" customHeight="1">
      <c r="B121" s="53"/>
      <c r="C121" s="53"/>
      <c r="D121" s="36"/>
      <c r="E121" s="53"/>
      <c r="F121" s="54"/>
      <c r="G121" s="54"/>
      <c r="H121" s="53"/>
      <c r="I121" s="53"/>
      <c r="J121" s="54"/>
      <c r="K121" s="53"/>
      <c r="L121" s="53"/>
      <c r="M121" s="53"/>
      <c r="N121" s="53"/>
    </row>
    <row r="122" spans="2:14" s="22" customFormat="1" ht="12" customHeight="1">
      <c r="B122" s="53"/>
      <c r="C122" s="53"/>
      <c r="D122" s="36"/>
      <c r="E122" s="53"/>
      <c r="F122" s="54"/>
      <c r="G122" s="54"/>
      <c r="H122" s="53"/>
      <c r="I122" s="53"/>
      <c r="J122" s="54"/>
      <c r="K122" s="53"/>
      <c r="L122" s="53"/>
      <c r="M122" s="53"/>
      <c r="N122" s="53"/>
    </row>
    <row r="123" spans="2:14" s="22" customFormat="1" ht="12" customHeight="1">
      <c r="B123" s="53"/>
      <c r="C123" s="53"/>
      <c r="D123" s="36"/>
      <c r="E123" s="53"/>
      <c r="F123" s="54"/>
      <c r="G123" s="54"/>
      <c r="H123" s="53"/>
      <c r="I123" s="53"/>
      <c r="J123" s="54"/>
      <c r="K123" s="53"/>
      <c r="L123" s="53"/>
      <c r="M123" s="53"/>
      <c r="N123" s="53"/>
    </row>
    <row r="124" spans="2:14" s="22" customFormat="1" ht="12" customHeight="1">
      <c r="B124" s="55"/>
      <c r="C124" s="55"/>
      <c r="D124" s="46"/>
      <c r="E124" s="55"/>
      <c r="F124" s="56"/>
      <c r="G124" s="56"/>
      <c r="H124" s="55"/>
      <c r="I124" s="55"/>
      <c r="J124" s="56"/>
      <c r="K124" s="55"/>
      <c r="L124" s="55"/>
      <c r="M124" s="55"/>
      <c r="N124" s="55"/>
    </row>
    <row r="125" spans="2:14" s="12" customFormat="1" ht="12" customHeight="1">
      <c r="B125" s="1" t="s">
        <v>258</v>
      </c>
      <c r="C125" s="1" t="s">
        <v>300</v>
      </c>
      <c r="D125" s="38">
        <v>1088</v>
      </c>
      <c r="E125" s="2" t="s">
        <v>301</v>
      </c>
      <c r="F125" s="1" t="s">
        <v>117</v>
      </c>
      <c r="G125" s="1" t="s">
        <v>118</v>
      </c>
      <c r="H125" s="1" t="s">
        <v>136</v>
      </c>
      <c r="I125" s="1" t="s">
        <v>212</v>
      </c>
      <c r="J125" s="1" t="s">
        <v>137</v>
      </c>
      <c r="K125" s="1" t="s">
        <v>409</v>
      </c>
      <c r="L125" s="1" t="s">
        <v>342</v>
      </c>
      <c r="M125" s="1" t="s">
        <v>343</v>
      </c>
      <c r="N125" s="1" t="s">
        <v>353</v>
      </c>
    </row>
    <row r="126" spans="2:14" s="22" customFormat="1" ht="12" customHeight="1">
      <c r="B126" s="23" t="s">
        <v>612</v>
      </c>
      <c r="C126" s="23" t="s">
        <v>49</v>
      </c>
      <c r="D126" s="31">
        <v>3257</v>
      </c>
      <c r="E126" s="26">
        <v>255</v>
      </c>
      <c r="F126" s="23">
        <v>875</v>
      </c>
      <c r="G126" s="23">
        <v>314</v>
      </c>
      <c r="H126" s="23">
        <v>1121</v>
      </c>
      <c r="I126" s="23">
        <v>764</v>
      </c>
      <c r="J126" s="23">
        <v>1272</v>
      </c>
      <c r="K126" s="23">
        <v>684</v>
      </c>
      <c r="L126" s="23">
        <v>3740</v>
      </c>
      <c r="M126" s="23">
        <v>2891</v>
      </c>
      <c r="N126" s="23">
        <v>989</v>
      </c>
    </row>
    <row r="127" spans="2:14" s="12" customFormat="1" ht="12" customHeight="1">
      <c r="B127" s="4"/>
      <c r="C127" s="1" t="s">
        <v>410</v>
      </c>
      <c r="D127" s="38">
        <v>1038</v>
      </c>
      <c r="E127" s="2" t="s">
        <v>103</v>
      </c>
      <c r="F127" s="2" t="s">
        <v>189</v>
      </c>
      <c r="G127" s="1" t="s">
        <v>117</v>
      </c>
      <c r="H127" s="1" t="s">
        <v>137</v>
      </c>
      <c r="I127" s="1" t="s">
        <v>411</v>
      </c>
      <c r="J127" s="1" t="s">
        <v>412</v>
      </c>
      <c r="K127" s="1"/>
      <c r="L127" s="1"/>
      <c r="M127" s="1"/>
      <c r="N127" s="1"/>
    </row>
    <row r="128" spans="2:14" s="22" customFormat="1" ht="12" customHeight="1">
      <c r="B128" s="23"/>
      <c r="C128" s="11" t="s">
        <v>50</v>
      </c>
      <c r="D128" s="28">
        <v>3114</v>
      </c>
      <c r="E128" s="29">
        <v>145</v>
      </c>
      <c r="F128" s="29">
        <v>255</v>
      </c>
      <c r="G128" s="11">
        <v>875</v>
      </c>
      <c r="H128" s="11">
        <v>1269</v>
      </c>
      <c r="I128" s="11">
        <v>255</v>
      </c>
      <c r="J128" s="11">
        <v>479</v>
      </c>
      <c r="K128" s="11"/>
      <c r="L128" s="11"/>
      <c r="M128" s="11"/>
      <c r="N128" s="11"/>
    </row>
    <row r="129" spans="2:14" s="12" customFormat="1" ht="12" customHeight="1">
      <c r="B129" s="4"/>
      <c r="C129" s="4" t="s">
        <v>213</v>
      </c>
      <c r="D129" s="39">
        <v>1195</v>
      </c>
      <c r="E129" s="4" t="s">
        <v>214</v>
      </c>
      <c r="F129" s="4" t="s">
        <v>102</v>
      </c>
      <c r="G129" s="5" t="s">
        <v>103</v>
      </c>
      <c r="H129" s="5" t="s">
        <v>189</v>
      </c>
      <c r="I129" s="4" t="s">
        <v>118</v>
      </c>
      <c r="J129" s="4"/>
      <c r="K129" s="4"/>
      <c r="L129" s="4"/>
      <c r="M129" s="4"/>
      <c r="N129" s="4"/>
    </row>
    <row r="130" spans="2:14" s="22" customFormat="1" ht="12" customHeight="1">
      <c r="B130" s="23"/>
      <c r="C130" s="23" t="s">
        <v>51</v>
      </c>
      <c r="D130" s="31">
        <v>3370</v>
      </c>
      <c r="E130" s="23">
        <v>1122</v>
      </c>
      <c r="F130" s="23">
        <v>346</v>
      </c>
      <c r="G130" s="26">
        <v>145</v>
      </c>
      <c r="H130" s="26">
        <v>255</v>
      </c>
      <c r="I130" s="23">
        <v>314</v>
      </c>
      <c r="J130" s="23"/>
      <c r="K130" s="23"/>
      <c r="L130" s="23"/>
      <c r="M130" s="23"/>
      <c r="N130" s="23"/>
    </row>
    <row r="131" spans="2:14" s="12" customFormat="1" ht="12" customHeight="1">
      <c r="B131" s="4"/>
      <c r="C131" s="1" t="s">
        <v>215</v>
      </c>
      <c r="D131" s="38">
        <v>1507</v>
      </c>
      <c r="E131" s="1" t="s">
        <v>101</v>
      </c>
      <c r="F131" s="1" t="s">
        <v>102</v>
      </c>
      <c r="G131" s="2" t="s">
        <v>103</v>
      </c>
      <c r="H131" s="2" t="s">
        <v>189</v>
      </c>
      <c r="I131" s="2" t="s">
        <v>153</v>
      </c>
      <c r="J131" s="2" t="s">
        <v>126</v>
      </c>
      <c r="K131" s="1" t="s">
        <v>492</v>
      </c>
      <c r="L131" s="1" t="s">
        <v>413</v>
      </c>
      <c r="M131" s="1"/>
      <c r="N131" s="1"/>
    </row>
    <row r="132" spans="2:14" s="22" customFormat="1" ht="12" customHeight="1">
      <c r="B132" s="23"/>
      <c r="C132" s="11" t="s">
        <v>52</v>
      </c>
      <c r="D132" s="28">
        <v>3357</v>
      </c>
      <c r="E132" s="11">
        <v>45</v>
      </c>
      <c r="F132" s="11">
        <v>346</v>
      </c>
      <c r="G132" s="29">
        <v>145</v>
      </c>
      <c r="H132" s="29">
        <v>255</v>
      </c>
      <c r="I132" s="29">
        <v>370</v>
      </c>
      <c r="J132" s="29">
        <v>790</v>
      </c>
      <c r="K132" s="11">
        <v>429</v>
      </c>
      <c r="L132" s="11">
        <v>109</v>
      </c>
      <c r="M132" s="11"/>
      <c r="N132" s="11"/>
    </row>
    <row r="133" spans="2:14" s="12" customFormat="1" ht="12" customHeight="1">
      <c r="B133" s="4"/>
      <c r="C133" s="1" t="s">
        <v>216</v>
      </c>
      <c r="D133" s="38">
        <v>1597</v>
      </c>
      <c r="E133" s="1" t="s">
        <v>95</v>
      </c>
      <c r="F133" s="1" t="s">
        <v>96</v>
      </c>
      <c r="G133" s="1" t="s">
        <v>217</v>
      </c>
      <c r="H133" s="1" t="s">
        <v>107</v>
      </c>
      <c r="I133" s="1" t="s">
        <v>111</v>
      </c>
      <c r="J133" s="1" t="s">
        <v>139</v>
      </c>
      <c r="K133" s="1" t="s">
        <v>414</v>
      </c>
      <c r="L133" s="1"/>
      <c r="M133" s="1"/>
      <c r="N133" s="1"/>
    </row>
    <row r="134" spans="2:14" s="22" customFormat="1" ht="12" customHeight="1">
      <c r="B134" s="23"/>
      <c r="C134" s="11" t="s">
        <v>53</v>
      </c>
      <c r="D134" s="28">
        <v>3398</v>
      </c>
      <c r="E134" s="11">
        <v>767</v>
      </c>
      <c r="F134" s="11">
        <v>3709</v>
      </c>
      <c r="G134" s="11">
        <v>81</v>
      </c>
      <c r="H134" s="11">
        <v>59</v>
      </c>
      <c r="I134" s="11">
        <v>360</v>
      </c>
      <c r="J134" s="11">
        <v>1105</v>
      </c>
      <c r="K134" s="11">
        <v>4739</v>
      </c>
      <c r="L134" s="11"/>
      <c r="M134" s="11"/>
      <c r="N134" s="11"/>
    </row>
    <row r="135" spans="2:14" s="12" customFormat="1" ht="12" customHeight="1">
      <c r="B135" s="4"/>
      <c r="C135" s="4" t="s">
        <v>218</v>
      </c>
      <c r="D135" s="39">
        <v>1553</v>
      </c>
      <c r="E135" s="5" t="s">
        <v>103</v>
      </c>
      <c r="F135" s="4" t="s">
        <v>219</v>
      </c>
      <c r="G135" s="4" t="s">
        <v>111</v>
      </c>
      <c r="H135" s="4" t="s">
        <v>138</v>
      </c>
      <c r="I135" s="4" t="s">
        <v>323</v>
      </c>
      <c r="J135" s="4" t="s">
        <v>415</v>
      </c>
      <c r="K135" s="4" t="s">
        <v>416</v>
      </c>
      <c r="L135" s="4"/>
      <c r="M135" s="4"/>
      <c r="N135" s="4"/>
    </row>
    <row r="136" spans="2:14" s="22" customFormat="1" ht="12" customHeight="1">
      <c r="B136" s="23"/>
      <c r="C136" s="23" t="s">
        <v>54</v>
      </c>
      <c r="D136" s="31">
        <v>3503</v>
      </c>
      <c r="E136" s="26">
        <v>145</v>
      </c>
      <c r="F136" s="23">
        <v>229</v>
      </c>
      <c r="G136" s="23">
        <v>360</v>
      </c>
      <c r="H136" s="23">
        <v>579</v>
      </c>
      <c r="I136" s="23">
        <v>291</v>
      </c>
      <c r="J136" s="23">
        <v>738</v>
      </c>
      <c r="K136" s="23">
        <v>2184</v>
      </c>
      <c r="L136" s="23"/>
      <c r="M136" s="23"/>
      <c r="N136" s="23"/>
    </row>
    <row r="137" spans="2:14" s="12" customFormat="1" ht="12" customHeight="1">
      <c r="B137" s="4"/>
      <c r="C137" s="1" t="s">
        <v>417</v>
      </c>
      <c r="D137" s="38">
        <v>1344</v>
      </c>
      <c r="E137" s="1" t="s">
        <v>101</v>
      </c>
      <c r="F137" s="1" t="s">
        <v>107</v>
      </c>
      <c r="G137" s="1" t="s">
        <v>419</v>
      </c>
      <c r="H137" s="1" t="s">
        <v>479</v>
      </c>
      <c r="I137" s="1" t="s">
        <v>84</v>
      </c>
      <c r="J137" s="1" t="s">
        <v>88</v>
      </c>
      <c r="K137" s="1"/>
      <c r="L137" s="1"/>
      <c r="M137" s="1"/>
      <c r="N137" s="1"/>
    </row>
    <row r="138" spans="2:14" s="22" customFormat="1" ht="12" customHeight="1">
      <c r="B138" s="23"/>
      <c r="C138" s="11" t="s">
        <v>55</v>
      </c>
      <c r="D138" s="28">
        <v>3534</v>
      </c>
      <c r="E138" s="11">
        <f>50/1.1</f>
        <v>45.45454545454545</v>
      </c>
      <c r="F138" s="11">
        <f>65/1.1</f>
        <v>59.090909090909086</v>
      </c>
      <c r="G138" s="11">
        <v>278</v>
      </c>
      <c r="H138" s="11">
        <f>580/0.98</f>
        <v>591.8367346938776</v>
      </c>
      <c r="I138" s="11">
        <v>391</v>
      </c>
      <c r="J138" s="11">
        <v>305</v>
      </c>
      <c r="K138" s="11"/>
      <c r="L138" s="11"/>
      <c r="M138" s="11"/>
      <c r="N138" s="11"/>
    </row>
    <row r="139" spans="2:14" s="12" customFormat="1" ht="12" customHeight="1">
      <c r="B139" s="4"/>
      <c r="C139" s="4" t="s">
        <v>220</v>
      </c>
      <c r="D139" s="39">
        <v>1417</v>
      </c>
      <c r="E139" s="4" t="s">
        <v>84</v>
      </c>
      <c r="F139" s="4" t="s">
        <v>88</v>
      </c>
      <c r="G139" s="4" t="s">
        <v>221</v>
      </c>
      <c r="H139" s="4" t="s">
        <v>95</v>
      </c>
      <c r="I139" s="4" t="s">
        <v>222</v>
      </c>
      <c r="J139" s="4" t="s">
        <v>107</v>
      </c>
      <c r="K139" s="4" t="s">
        <v>223</v>
      </c>
      <c r="L139" s="4" t="s">
        <v>224</v>
      </c>
      <c r="M139" s="4" t="s">
        <v>419</v>
      </c>
      <c r="N139" s="4" t="s">
        <v>420</v>
      </c>
    </row>
    <row r="140" spans="2:14" s="22" customFormat="1" ht="12" customHeight="1">
      <c r="B140" s="11"/>
      <c r="C140" s="23" t="s">
        <v>56</v>
      </c>
      <c r="D140" s="31">
        <v>3600</v>
      </c>
      <c r="E140" s="23">
        <v>515</v>
      </c>
      <c r="F140" s="23">
        <v>305</v>
      </c>
      <c r="G140" s="23">
        <v>519</v>
      </c>
      <c r="H140" s="23">
        <v>767</v>
      </c>
      <c r="I140" s="23">
        <v>81</v>
      </c>
      <c r="J140" s="23">
        <v>59</v>
      </c>
      <c r="K140" s="23">
        <v>405</v>
      </c>
      <c r="L140" s="23">
        <v>519</v>
      </c>
      <c r="M140" s="23">
        <v>278</v>
      </c>
      <c r="N140" s="23">
        <v>191</v>
      </c>
    </row>
    <row r="141" spans="2:14" s="12" customFormat="1" ht="12" customHeight="1">
      <c r="B141" s="1" t="s">
        <v>259</v>
      </c>
      <c r="C141" s="1" t="s">
        <v>302</v>
      </c>
      <c r="D141" s="38">
        <v>1294</v>
      </c>
      <c r="E141" s="1" t="s">
        <v>111</v>
      </c>
      <c r="F141" s="1" t="s">
        <v>167</v>
      </c>
      <c r="G141" s="1" t="s">
        <v>118</v>
      </c>
      <c r="H141" s="1" t="s">
        <v>321</v>
      </c>
      <c r="I141" s="1" t="s">
        <v>493</v>
      </c>
      <c r="J141" s="1" t="s">
        <v>478</v>
      </c>
      <c r="K141" s="1" t="s">
        <v>94</v>
      </c>
      <c r="L141" s="1" t="s">
        <v>338</v>
      </c>
      <c r="M141" s="1"/>
      <c r="N141" s="1"/>
    </row>
    <row r="142" spans="2:14" s="22" customFormat="1" ht="12" customHeight="1">
      <c r="B142" s="23" t="s">
        <v>613</v>
      </c>
      <c r="C142" s="11" t="s">
        <v>57</v>
      </c>
      <c r="D142" s="28">
        <v>3046</v>
      </c>
      <c r="E142" s="11">
        <v>360</v>
      </c>
      <c r="F142" s="11">
        <v>310</v>
      </c>
      <c r="G142" s="11">
        <v>314</v>
      </c>
      <c r="H142" s="11">
        <v>392</v>
      </c>
      <c r="I142" s="11">
        <f>620/1.53</f>
        <v>405.2287581699346</v>
      </c>
      <c r="J142" s="11">
        <f>860/0.93</f>
        <v>924.7311827956988</v>
      </c>
      <c r="K142" s="11">
        <v>4159</v>
      </c>
      <c r="L142" s="11">
        <v>3257</v>
      </c>
      <c r="M142" s="11"/>
      <c r="N142" s="11"/>
    </row>
    <row r="143" spans="2:14" s="12" customFormat="1" ht="12" customHeight="1">
      <c r="B143" s="4"/>
      <c r="C143" s="1" t="s">
        <v>494</v>
      </c>
      <c r="D143" s="38"/>
      <c r="E143" s="1" t="s">
        <v>134</v>
      </c>
      <c r="F143" s="1" t="s">
        <v>495</v>
      </c>
      <c r="G143" s="1" t="s">
        <v>95</v>
      </c>
      <c r="H143" s="1" t="s">
        <v>94</v>
      </c>
      <c r="I143" s="1" t="s">
        <v>134</v>
      </c>
      <c r="J143" s="1" t="s">
        <v>101</v>
      </c>
      <c r="K143" s="1" t="s">
        <v>88</v>
      </c>
      <c r="L143" s="1"/>
      <c r="M143" s="1"/>
      <c r="N143" s="1"/>
    </row>
    <row r="144" spans="2:14" s="22" customFormat="1" ht="12" customHeight="1">
      <c r="B144" s="23"/>
      <c r="C144" s="11" t="s">
        <v>614</v>
      </c>
      <c r="D144" s="28"/>
      <c r="E144" s="11">
        <f>573/0.85</f>
        <v>674.1176470588235</v>
      </c>
      <c r="F144" s="11">
        <f>346/1</f>
        <v>346</v>
      </c>
      <c r="G144" s="11">
        <f>715/0.94</f>
        <v>760.6382978723404</v>
      </c>
      <c r="H144" s="11">
        <f>7150/1.72</f>
        <v>4156.976744186047</v>
      </c>
      <c r="I144" s="11">
        <f>593/0.88</f>
        <v>673.8636363636364</v>
      </c>
      <c r="J144" s="11">
        <f>44/0.97</f>
        <v>45.36082474226804</v>
      </c>
      <c r="K144" s="11">
        <f>259/0.85</f>
        <v>304.70588235294116</v>
      </c>
      <c r="L144" s="11"/>
      <c r="M144" s="11"/>
      <c r="N144" s="11"/>
    </row>
    <row r="145" spans="2:14" s="12" customFormat="1" ht="12" customHeight="1">
      <c r="B145" s="4"/>
      <c r="C145" s="1" t="s">
        <v>496</v>
      </c>
      <c r="D145" s="38"/>
      <c r="E145" s="1" t="s">
        <v>418</v>
      </c>
      <c r="F145" s="1" t="s">
        <v>95</v>
      </c>
      <c r="G145" s="1" t="s">
        <v>115</v>
      </c>
      <c r="H145" s="1" t="s">
        <v>134</v>
      </c>
      <c r="I145" s="1" t="s">
        <v>116</v>
      </c>
      <c r="J145" s="1" t="s">
        <v>362</v>
      </c>
      <c r="K145" s="1" t="s">
        <v>497</v>
      </c>
      <c r="L145" s="1"/>
      <c r="M145" s="1"/>
      <c r="N145" s="1"/>
    </row>
    <row r="146" spans="2:14" s="22" customFormat="1" ht="12" customHeight="1">
      <c r="B146" s="11"/>
      <c r="C146" s="11" t="s">
        <v>615</v>
      </c>
      <c r="D146" s="28"/>
      <c r="E146" s="11">
        <f>294/1.06</f>
        <v>277.35849056603774</v>
      </c>
      <c r="F146" s="11">
        <f>967/1.27</f>
        <v>761.4173228346457</v>
      </c>
      <c r="G146" s="11">
        <f>48/0.96</f>
        <v>50</v>
      </c>
      <c r="H146" s="11">
        <f>593/0.88</f>
        <v>673.8636363636364</v>
      </c>
      <c r="I146" s="11">
        <f>237/1</f>
        <v>237</v>
      </c>
      <c r="J146" s="11">
        <f>121/0.99</f>
        <v>122.22222222222223</v>
      </c>
      <c r="K146" s="11">
        <f>443/1.08</f>
        <v>410.18518518518516</v>
      </c>
      <c r="L146" s="11"/>
      <c r="M146" s="11"/>
      <c r="N146" s="11"/>
    </row>
    <row r="147" spans="2:14" s="12" customFormat="1" ht="12" customHeight="1">
      <c r="B147" s="1" t="s">
        <v>260</v>
      </c>
      <c r="C147" s="4" t="s">
        <v>303</v>
      </c>
      <c r="D147" s="39">
        <v>15486</v>
      </c>
      <c r="E147" s="5" t="s">
        <v>103</v>
      </c>
      <c r="F147" s="4" t="s">
        <v>219</v>
      </c>
      <c r="G147" s="4" t="s">
        <v>120</v>
      </c>
      <c r="H147" s="5" t="s">
        <v>498</v>
      </c>
      <c r="I147" s="5" t="s">
        <v>225</v>
      </c>
      <c r="J147" s="5" t="s">
        <v>148</v>
      </c>
      <c r="K147" s="4" t="s">
        <v>344</v>
      </c>
      <c r="L147" s="4"/>
      <c r="M147" s="4"/>
      <c r="N147" s="4"/>
    </row>
    <row r="148" spans="2:14" s="22" customFormat="1" ht="12" customHeight="1">
      <c r="B148" s="23" t="s">
        <v>616</v>
      </c>
      <c r="C148" s="23" t="s">
        <v>58</v>
      </c>
      <c r="D148" s="31">
        <v>3439</v>
      </c>
      <c r="E148" s="26">
        <v>145</v>
      </c>
      <c r="F148" s="23">
        <v>219</v>
      </c>
      <c r="G148" s="23">
        <v>654</v>
      </c>
      <c r="H148" s="26">
        <v>429</v>
      </c>
      <c r="I148" s="26">
        <v>544</v>
      </c>
      <c r="J148" s="26">
        <v>237</v>
      </c>
      <c r="K148" s="23">
        <v>997</v>
      </c>
      <c r="L148" s="23"/>
      <c r="M148" s="23"/>
      <c r="N148" s="23"/>
    </row>
    <row r="149" spans="2:14" s="12" customFormat="1" ht="12" customHeight="1">
      <c r="B149" s="1" t="s">
        <v>261</v>
      </c>
      <c r="C149" s="1" t="s">
        <v>304</v>
      </c>
      <c r="D149" s="38">
        <v>15510</v>
      </c>
      <c r="E149" s="2" t="s">
        <v>103</v>
      </c>
      <c r="F149" s="1" t="s">
        <v>219</v>
      </c>
      <c r="G149" s="1" t="s">
        <v>120</v>
      </c>
      <c r="H149" s="2" t="s">
        <v>148</v>
      </c>
      <c r="I149" s="2" t="s">
        <v>226</v>
      </c>
      <c r="J149" s="1" t="s">
        <v>421</v>
      </c>
      <c r="K149" s="1" t="s">
        <v>477</v>
      </c>
      <c r="L149" s="1"/>
      <c r="M149" s="1"/>
      <c r="N149" s="1"/>
    </row>
    <row r="150" spans="2:14" s="22" customFormat="1" ht="12" customHeight="1">
      <c r="B150" s="23" t="s">
        <v>617</v>
      </c>
      <c r="C150" s="11" t="s">
        <v>59</v>
      </c>
      <c r="D150" s="28">
        <v>3673</v>
      </c>
      <c r="E150" s="29">
        <v>145</v>
      </c>
      <c r="F150" s="11">
        <v>219</v>
      </c>
      <c r="G150" s="11">
        <v>652</v>
      </c>
      <c r="H150" s="29">
        <v>237</v>
      </c>
      <c r="I150" s="29">
        <v>291</v>
      </c>
      <c r="J150" s="11">
        <v>3098</v>
      </c>
      <c r="K150" s="11">
        <v>304</v>
      </c>
      <c r="L150" s="11"/>
      <c r="M150" s="11"/>
      <c r="N150" s="11"/>
    </row>
    <row r="151" spans="2:14" s="12" customFormat="1" ht="12" customHeight="1">
      <c r="B151" s="4"/>
      <c r="C151" s="4" t="s">
        <v>499</v>
      </c>
      <c r="D151" s="39"/>
      <c r="E151" s="12" t="s">
        <v>103</v>
      </c>
      <c r="F151" s="4" t="s">
        <v>111</v>
      </c>
      <c r="G151" s="5" t="s">
        <v>146</v>
      </c>
      <c r="H151" s="4" t="s">
        <v>422</v>
      </c>
      <c r="I151" s="4" t="s">
        <v>82</v>
      </c>
      <c r="J151" s="4" t="s">
        <v>124</v>
      </c>
      <c r="K151" s="5" t="s">
        <v>126</v>
      </c>
      <c r="L151" s="4" t="s">
        <v>346</v>
      </c>
      <c r="M151" s="4" t="s">
        <v>528</v>
      </c>
      <c r="N151" s="4"/>
    </row>
    <row r="152" spans="2:14" s="22" customFormat="1" ht="12" customHeight="1">
      <c r="B152" s="11"/>
      <c r="C152" s="23" t="s">
        <v>60</v>
      </c>
      <c r="D152" s="31"/>
      <c r="E152" s="22">
        <f>161/1.11</f>
        <v>145.04504504504504</v>
      </c>
      <c r="F152" s="23">
        <v>360</v>
      </c>
      <c r="G152" s="26">
        <v>291</v>
      </c>
      <c r="H152" s="23">
        <v>429</v>
      </c>
      <c r="I152" s="23">
        <v>369</v>
      </c>
      <c r="J152" s="23">
        <v>647</v>
      </c>
      <c r="K152" s="26">
        <v>790</v>
      </c>
      <c r="L152" s="23">
        <f>2030/1.06</f>
        <v>1915.0943396226414</v>
      </c>
      <c r="M152" s="23">
        <v>191</v>
      </c>
      <c r="N152" s="23"/>
    </row>
    <row r="153" spans="2:14" s="12" customFormat="1" ht="12" customHeight="1">
      <c r="B153" s="1" t="s">
        <v>262</v>
      </c>
      <c r="C153" s="1" t="s">
        <v>305</v>
      </c>
      <c r="D153" s="38">
        <v>15463</v>
      </c>
      <c r="E153" s="2" t="s">
        <v>103</v>
      </c>
      <c r="F153" s="1" t="s">
        <v>219</v>
      </c>
      <c r="G153" s="2" t="s">
        <v>116</v>
      </c>
      <c r="H153" s="1" t="s">
        <v>382</v>
      </c>
      <c r="I153" s="1"/>
      <c r="J153" s="1"/>
      <c r="K153" s="1"/>
      <c r="L153" s="1"/>
      <c r="M153" s="1"/>
      <c r="N153" s="1"/>
    </row>
    <row r="154" spans="2:14" s="22" customFormat="1" ht="12" customHeight="1">
      <c r="B154" s="23" t="s">
        <v>618</v>
      </c>
      <c r="C154" s="11" t="s">
        <v>500</v>
      </c>
      <c r="D154" s="28">
        <v>4194</v>
      </c>
      <c r="E154" s="29">
        <v>147</v>
      </c>
      <c r="F154" s="11">
        <v>219</v>
      </c>
      <c r="G154" s="29">
        <v>238</v>
      </c>
      <c r="H154" s="11">
        <v>3123</v>
      </c>
      <c r="I154" s="11"/>
      <c r="J154" s="11"/>
      <c r="K154" s="11"/>
      <c r="L154" s="11"/>
      <c r="M154" s="11"/>
      <c r="N154" s="11"/>
    </row>
    <row r="155" spans="2:14" s="12" customFormat="1" ht="12" customHeight="1">
      <c r="B155" s="4"/>
      <c r="C155" s="4" t="s">
        <v>227</v>
      </c>
      <c r="D155" s="39">
        <v>15745</v>
      </c>
      <c r="E155" s="4" t="s">
        <v>101</v>
      </c>
      <c r="F155" s="4" t="s">
        <v>106</v>
      </c>
      <c r="G155" s="4" t="s">
        <v>108</v>
      </c>
      <c r="H155" s="5" t="s">
        <v>116</v>
      </c>
      <c r="I155" s="5" t="s">
        <v>119</v>
      </c>
      <c r="J155" s="4" t="s">
        <v>423</v>
      </c>
      <c r="K155" s="4" t="s">
        <v>330</v>
      </c>
      <c r="L155" s="4" t="s">
        <v>424</v>
      </c>
      <c r="M155" s="4"/>
      <c r="N155" s="4"/>
    </row>
    <row r="156" spans="2:14" s="22" customFormat="1" ht="12" customHeight="1">
      <c r="B156" s="11"/>
      <c r="C156" s="23" t="s">
        <v>501</v>
      </c>
      <c r="D156" s="31">
        <v>4444</v>
      </c>
      <c r="E156" s="23">
        <v>46</v>
      </c>
      <c r="F156" s="23">
        <v>41</v>
      </c>
      <c r="G156" s="23">
        <v>78</v>
      </c>
      <c r="H156" s="26">
        <v>239</v>
      </c>
      <c r="I156" s="26">
        <v>210</v>
      </c>
      <c r="J156" s="23">
        <v>432</v>
      </c>
      <c r="K156" s="23">
        <v>800</v>
      </c>
      <c r="L156" s="23">
        <v>4428</v>
      </c>
      <c r="M156" s="23"/>
      <c r="N156" s="23"/>
    </row>
    <row r="157" spans="2:14" s="12" customFormat="1" ht="12" customHeight="1">
      <c r="B157" s="4" t="s">
        <v>278</v>
      </c>
      <c r="C157" s="1"/>
      <c r="D157" s="38"/>
      <c r="E157" s="1"/>
      <c r="F157" s="1"/>
      <c r="G157" s="1"/>
      <c r="H157" s="2"/>
      <c r="I157" s="2"/>
      <c r="J157" s="1"/>
      <c r="K157" s="1"/>
      <c r="L157" s="1"/>
      <c r="M157" s="1"/>
      <c r="N157" s="1"/>
    </row>
    <row r="158" spans="2:14" s="22" customFormat="1" ht="12" customHeight="1">
      <c r="B158" s="23" t="s">
        <v>619</v>
      </c>
      <c r="C158" s="11"/>
      <c r="D158" s="28"/>
      <c r="E158" s="11"/>
      <c r="F158" s="11"/>
      <c r="G158" s="11"/>
      <c r="H158" s="29"/>
      <c r="I158" s="29"/>
      <c r="J158" s="11"/>
      <c r="K158" s="11"/>
      <c r="L158" s="11"/>
      <c r="M158" s="11"/>
      <c r="N158" s="11"/>
    </row>
    <row r="159" spans="2:14" s="12" customFormat="1" ht="12" customHeight="1">
      <c r="B159" s="1" t="s">
        <v>263</v>
      </c>
      <c r="C159" s="4" t="s">
        <v>306</v>
      </c>
      <c r="D159" s="39">
        <v>16192</v>
      </c>
      <c r="E159" s="5" t="s">
        <v>119</v>
      </c>
      <c r="F159" s="5" t="s">
        <v>134</v>
      </c>
      <c r="G159" s="4" t="s">
        <v>425</v>
      </c>
      <c r="H159" s="4" t="s">
        <v>346</v>
      </c>
      <c r="I159" s="4"/>
      <c r="J159" s="4"/>
      <c r="K159" s="4"/>
      <c r="L159" s="4"/>
      <c r="M159" s="4"/>
      <c r="N159" s="4"/>
    </row>
    <row r="160" spans="2:14" s="22" customFormat="1" ht="12" customHeight="1">
      <c r="B160" s="23" t="s">
        <v>620</v>
      </c>
      <c r="C160" s="23" t="s">
        <v>61</v>
      </c>
      <c r="D160" s="31">
        <v>4570</v>
      </c>
      <c r="E160" s="26">
        <v>217</v>
      </c>
      <c r="F160" s="26">
        <v>674</v>
      </c>
      <c r="G160" s="23">
        <v>428</v>
      </c>
      <c r="H160" s="23">
        <v>1920</v>
      </c>
      <c r="I160" s="23"/>
      <c r="J160" s="23"/>
      <c r="K160" s="23"/>
      <c r="L160" s="23"/>
      <c r="M160" s="23"/>
      <c r="N160" s="23"/>
    </row>
    <row r="161" spans="2:14" s="22" customFormat="1" ht="12" customHeight="1">
      <c r="B161" s="51"/>
      <c r="C161" s="51"/>
      <c r="D161" s="41"/>
      <c r="E161" s="52"/>
      <c r="F161" s="52"/>
      <c r="G161" s="51"/>
      <c r="H161" s="51"/>
      <c r="I161" s="51"/>
      <c r="J161" s="51"/>
      <c r="K161" s="51"/>
      <c r="L161" s="51"/>
      <c r="M161" s="51"/>
      <c r="N161" s="51"/>
    </row>
    <row r="162" spans="2:14" s="22" customFormat="1" ht="12" customHeight="1">
      <c r="B162" s="53"/>
      <c r="C162" s="53"/>
      <c r="D162" s="36"/>
      <c r="E162" s="54"/>
      <c r="F162" s="54"/>
      <c r="G162" s="53"/>
      <c r="H162" s="53"/>
      <c r="I162" s="53"/>
      <c r="J162" s="53"/>
      <c r="K162" s="53"/>
      <c r="L162" s="53"/>
      <c r="M162" s="53"/>
      <c r="N162" s="53"/>
    </row>
    <row r="163" spans="2:14" s="22" customFormat="1" ht="12" customHeight="1">
      <c r="B163" s="53"/>
      <c r="C163" s="53"/>
      <c r="D163" s="36"/>
      <c r="E163" s="54"/>
      <c r="F163" s="54"/>
      <c r="G163" s="53"/>
      <c r="H163" s="53"/>
      <c r="I163" s="53"/>
      <c r="J163" s="53"/>
      <c r="K163" s="53"/>
      <c r="L163" s="53"/>
      <c r="M163" s="53"/>
      <c r="N163" s="53"/>
    </row>
    <row r="164" spans="2:14" s="22" customFormat="1" ht="12" customHeight="1">
      <c r="B164" s="53"/>
      <c r="C164" s="53"/>
      <c r="D164" s="36"/>
      <c r="E164" s="54"/>
      <c r="F164" s="54"/>
      <c r="G164" s="53"/>
      <c r="H164" s="53"/>
      <c r="I164" s="53"/>
      <c r="J164" s="53"/>
      <c r="K164" s="53"/>
      <c r="L164" s="53"/>
      <c r="M164" s="53"/>
      <c r="N164" s="53"/>
    </row>
    <row r="165" spans="2:14" s="22" customFormat="1" ht="12" customHeight="1">
      <c r="B165" s="55"/>
      <c r="C165" s="55"/>
      <c r="D165" s="46"/>
      <c r="E165" s="56"/>
      <c r="F165" s="56"/>
      <c r="G165" s="55"/>
      <c r="H165" s="55"/>
      <c r="I165" s="55"/>
      <c r="J165" s="55"/>
      <c r="K165" s="55"/>
      <c r="L165" s="55"/>
      <c r="M165" s="55"/>
      <c r="N165" s="55"/>
    </row>
    <row r="166" spans="2:14" s="12" customFormat="1" ht="12" customHeight="1">
      <c r="B166" s="1" t="s">
        <v>264</v>
      </c>
      <c r="C166" s="1" t="s">
        <v>307</v>
      </c>
      <c r="D166" s="38">
        <v>72</v>
      </c>
      <c r="E166" s="1" t="s">
        <v>89</v>
      </c>
      <c r="F166" s="2" t="s">
        <v>134</v>
      </c>
      <c r="G166" s="1" t="s">
        <v>138</v>
      </c>
      <c r="H166" s="1" t="s">
        <v>145</v>
      </c>
      <c r="I166" s="2" t="s">
        <v>228</v>
      </c>
      <c r="J166" s="1" t="s">
        <v>344</v>
      </c>
      <c r="K166" s="1" t="s">
        <v>346</v>
      </c>
      <c r="L166" s="1"/>
      <c r="M166" s="1"/>
      <c r="N166" s="1"/>
    </row>
    <row r="167" spans="2:14" s="22" customFormat="1" ht="12" customHeight="1">
      <c r="B167" s="23" t="s">
        <v>621</v>
      </c>
      <c r="C167" s="11" t="s">
        <v>62</v>
      </c>
      <c r="D167" s="28">
        <v>4529</v>
      </c>
      <c r="E167" s="11">
        <v>147</v>
      </c>
      <c r="F167" s="29">
        <v>681</v>
      </c>
      <c r="G167" s="11">
        <v>583</v>
      </c>
      <c r="H167" s="11">
        <v>4495</v>
      </c>
      <c r="I167" s="29">
        <v>294</v>
      </c>
      <c r="J167" s="11">
        <v>996</v>
      </c>
      <c r="K167" s="11">
        <v>1932</v>
      </c>
      <c r="L167" s="11"/>
      <c r="M167" s="11"/>
      <c r="N167" s="11"/>
    </row>
    <row r="168" spans="2:14" s="12" customFormat="1" ht="12" customHeight="1">
      <c r="B168" s="4"/>
      <c r="C168" s="4" t="s">
        <v>426</v>
      </c>
      <c r="D168" s="39">
        <v>241</v>
      </c>
      <c r="E168" s="4" t="s">
        <v>89</v>
      </c>
      <c r="F168" s="4" t="s">
        <v>229</v>
      </c>
      <c r="G168" s="5" t="s">
        <v>135</v>
      </c>
      <c r="H168" s="5" t="s">
        <v>146</v>
      </c>
      <c r="I168" s="5" t="s">
        <v>230</v>
      </c>
      <c r="J168" s="4" t="s">
        <v>427</v>
      </c>
      <c r="K168" s="4" t="s">
        <v>348</v>
      </c>
      <c r="L168" s="4"/>
      <c r="M168" s="4"/>
      <c r="N168" s="4"/>
    </row>
    <row r="169" spans="2:14" s="22" customFormat="1" ht="12" customHeight="1">
      <c r="B169" s="23"/>
      <c r="C169" s="23" t="s">
        <v>64</v>
      </c>
      <c r="D169" s="31">
        <v>4751</v>
      </c>
      <c r="E169" s="23">
        <v>147</v>
      </c>
      <c r="F169" s="23">
        <v>212</v>
      </c>
      <c r="G169" s="26">
        <v>657</v>
      </c>
      <c r="H169" s="26">
        <v>290</v>
      </c>
      <c r="I169" s="26">
        <v>294</v>
      </c>
      <c r="J169" s="23">
        <v>3105</v>
      </c>
      <c r="K169" s="23">
        <v>4415</v>
      </c>
      <c r="L169" s="23"/>
      <c r="M169" s="23"/>
      <c r="N169" s="23"/>
    </row>
    <row r="170" spans="2:14" s="12" customFormat="1" ht="12" customHeight="1">
      <c r="B170" s="4"/>
      <c r="C170" s="1" t="s">
        <v>428</v>
      </c>
      <c r="D170" s="38">
        <v>543</v>
      </c>
      <c r="E170" s="1" t="s">
        <v>429</v>
      </c>
      <c r="F170" s="2" t="s">
        <v>119</v>
      </c>
      <c r="G170" s="2" t="s">
        <v>134</v>
      </c>
      <c r="H170" s="1" t="s">
        <v>138</v>
      </c>
      <c r="I170" s="1" t="s">
        <v>430</v>
      </c>
      <c r="J170" s="1" t="s">
        <v>431</v>
      </c>
      <c r="K170" s="1" t="s">
        <v>432</v>
      </c>
      <c r="L170" s="1" t="s">
        <v>347</v>
      </c>
      <c r="M170" s="1"/>
      <c r="N170" s="1"/>
    </row>
    <row r="171" spans="2:14" s="22" customFormat="1" ht="12" customHeight="1">
      <c r="B171" s="11"/>
      <c r="C171" s="11" t="s">
        <v>63</v>
      </c>
      <c r="D171" s="28">
        <v>5021</v>
      </c>
      <c r="E171" s="11">
        <v>219</v>
      </c>
      <c r="F171" s="29">
        <v>221</v>
      </c>
      <c r="G171" s="29">
        <v>680</v>
      </c>
      <c r="H171" s="11">
        <v>583</v>
      </c>
      <c r="I171" s="11">
        <v>432</v>
      </c>
      <c r="J171" s="11">
        <v>3134</v>
      </c>
      <c r="K171" s="11">
        <v>3162</v>
      </c>
      <c r="L171" s="11">
        <v>1877</v>
      </c>
      <c r="M171" s="11"/>
      <c r="N171" s="11"/>
    </row>
    <row r="172" spans="2:14" s="12" customFormat="1" ht="12" customHeight="1">
      <c r="B172" s="1" t="s">
        <v>265</v>
      </c>
      <c r="C172" s="4" t="s">
        <v>308</v>
      </c>
      <c r="D172" s="39">
        <v>613</v>
      </c>
      <c r="E172" s="4" t="s">
        <v>5</v>
      </c>
      <c r="F172" s="4" t="s">
        <v>82</v>
      </c>
      <c r="G172" s="5" t="s">
        <v>103</v>
      </c>
      <c r="H172" s="4" t="s">
        <v>111</v>
      </c>
      <c r="I172" s="5" t="s">
        <v>126</v>
      </c>
      <c r="J172" s="5" t="s">
        <v>127</v>
      </c>
      <c r="K172" s="4" t="s">
        <v>433</v>
      </c>
      <c r="L172" s="4" t="s">
        <v>434</v>
      </c>
      <c r="M172" s="4"/>
      <c r="N172" s="4"/>
    </row>
    <row r="173" spans="2:14" s="50" customFormat="1" ht="12" customHeight="1">
      <c r="B173" s="47" t="s">
        <v>585</v>
      </c>
      <c r="C173" s="48" t="s">
        <v>3</v>
      </c>
      <c r="D173" s="39">
        <v>5580</v>
      </c>
      <c r="E173" s="48">
        <v>425</v>
      </c>
      <c r="F173" s="48">
        <v>369</v>
      </c>
      <c r="G173" s="49">
        <v>145</v>
      </c>
      <c r="H173" s="48">
        <v>359</v>
      </c>
      <c r="I173" s="49">
        <v>786</v>
      </c>
      <c r="J173" s="49">
        <v>383</v>
      </c>
      <c r="K173" s="48">
        <v>565</v>
      </c>
      <c r="L173" s="48">
        <v>3167</v>
      </c>
      <c r="M173" s="48"/>
      <c r="N173" s="48"/>
    </row>
    <row r="174" spans="2:14" s="12" customFormat="1" ht="12" customHeight="1">
      <c r="B174" s="1" t="s">
        <v>266</v>
      </c>
      <c r="C174" s="1" t="s">
        <v>309</v>
      </c>
      <c r="D174" s="38">
        <v>978</v>
      </c>
      <c r="E174" s="1" t="s">
        <v>82</v>
      </c>
      <c r="F174" s="1" t="s">
        <v>101</v>
      </c>
      <c r="G174" s="1" t="s">
        <v>124</v>
      </c>
      <c r="H174" s="1" t="s">
        <v>125</v>
      </c>
      <c r="I174" s="2" t="s">
        <v>126</v>
      </c>
      <c r="J174" s="1" t="s">
        <v>144</v>
      </c>
      <c r="K174" s="1" t="s">
        <v>321</v>
      </c>
      <c r="L174" s="1" t="s">
        <v>435</v>
      </c>
      <c r="M174" s="1" t="s">
        <v>436</v>
      </c>
      <c r="N174" s="1"/>
    </row>
    <row r="175" spans="2:14" s="22" customFormat="1" ht="12" customHeight="1">
      <c r="B175" s="11" t="s">
        <v>622</v>
      </c>
      <c r="C175" s="11" t="s">
        <v>65</v>
      </c>
      <c r="D175" s="28">
        <v>6004</v>
      </c>
      <c r="E175" s="11">
        <v>370</v>
      </c>
      <c r="F175" s="11">
        <v>45</v>
      </c>
      <c r="G175" s="11">
        <v>653</v>
      </c>
      <c r="H175" s="11">
        <v>484</v>
      </c>
      <c r="I175" s="29">
        <v>574</v>
      </c>
      <c r="J175" s="11">
        <v>4244</v>
      </c>
      <c r="K175" s="11">
        <v>392</v>
      </c>
      <c r="L175" s="11">
        <v>567</v>
      </c>
      <c r="M175" s="11">
        <v>3170</v>
      </c>
      <c r="N175" s="11"/>
    </row>
    <row r="176" spans="2:14" s="12" customFormat="1" ht="12" customHeight="1">
      <c r="B176" s="1" t="s">
        <v>473</v>
      </c>
      <c r="C176" s="4"/>
      <c r="D176" s="39"/>
      <c r="E176" s="4"/>
      <c r="F176" s="4"/>
      <c r="G176" s="4"/>
      <c r="H176" s="4"/>
      <c r="I176" s="5"/>
      <c r="J176" s="4"/>
      <c r="K176" s="4"/>
      <c r="L176" s="4"/>
      <c r="M176" s="4"/>
      <c r="N176" s="4"/>
    </row>
    <row r="177" spans="2:14" s="22" customFormat="1" ht="12" customHeight="1">
      <c r="B177" s="11" t="s">
        <v>623</v>
      </c>
      <c r="C177" s="23"/>
      <c r="D177" s="31"/>
      <c r="E177" s="23"/>
      <c r="F177" s="23"/>
      <c r="G177" s="23"/>
      <c r="H177" s="23"/>
      <c r="I177" s="26"/>
      <c r="J177" s="23"/>
      <c r="K177" s="23"/>
      <c r="L177" s="23"/>
      <c r="M177" s="23"/>
      <c r="N177" s="23"/>
    </row>
    <row r="178" spans="2:14" s="12" customFormat="1" ht="12" customHeight="1">
      <c r="B178" s="1" t="s">
        <v>267</v>
      </c>
      <c r="C178" s="1"/>
      <c r="D178" s="38"/>
      <c r="E178" s="1"/>
      <c r="F178" s="1"/>
      <c r="G178" s="1"/>
      <c r="H178" s="1"/>
      <c r="I178" s="2"/>
      <c r="J178" s="1"/>
      <c r="K178" s="1"/>
      <c r="L178" s="1"/>
      <c r="M178" s="1"/>
      <c r="N178" s="1"/>
    </row>
    <row r="179" spans="2:14" s="22" customFormat="1" ht="12" customHeight="1">
      <c r="B179" s="11" t="s">
        <v>585</v>
      </c>
      <c r="C179" s="11"/>
      <c r="D179" s="28"/>
      <c r="E179" s="11"/>
      <c r="F179" s="11"/>
      <c r="G179" s="11"/>
      <c r="H179" s="11"/>
      <c r="I179" s="29"/>
      <c r="J179" s="11"/>
      <c r="K179" s="11"/>
      <c r="L179" s="11"/>
      <c r="M179" s="11"/>
      <c r="N179" s="11"/>
    </row>
    <row r="180" spans="2:14" s="12" customFormat="1" ht="12" customHeight="1">
      <c r="B180" s="1" t="s">
        <v>281</v>
      </c>
      <c r="C180" s="1"/>
      <c r="D180" s="38"/>
      <c r="E180" s="1"/>
      <c r="F180" s="1"/>
      <c r="G180" s="2"/>
      <c r="H180" s="1"/>
      <c r="I180" s="1"/>
      <c r="J180" s="1"/>
      <c r="K180" s="1"/>
      <c r="L180" s="1"/>
      <c r="M180" s="1"/>
      <c r="N180" s="1"/>
    </row>
    <row r="181" spans="2:14" s="22" customFormat="1" ht="12" customHeight="1">
      <c r="B181" s="11" t="s">
        <v>623</v>
      </c>
      <c r="C181" s="11"/>
      <c r="D181" s="28"/>
      <c r="E181" s="11"/>
      <c r="F181" s="11"/>
      <c r="G181" s="29"/>
      <c r="H181" s="11"/>
      <c r="I181" s="11"/>
      <c r="J181" s="11"/>
      <c r="K181" s="11"/>
      <c r="L181" s="11"/>
      <c r="M181" s="11"/>
      <c r="N181" s="11"/>
    </row>
    <row r="182" spans="2:14" s="12" customFormat="1" ht="12" customHeight="1">
      <c r="B182" s="4" t="s">
        <v>472</v>
      </c>
      <c r="C182" s="4"/>
      <c r="D182" s="39"/>
      <c r="E182" s="4"/>
      <c r="F182" s="4"/>
      <c r="G182" s="5"/>
      <c r="H182" s="4"/>
      <c r="I182" s="4"/>
      <c r="J182" s="4"/>
      <c r="K182" s="4"/>
      <c r="L182" s="4"/>
      <c r="M182" s="4"/>
      <c r="N182" s="4"/>
    </row>
    <row r="183" spans="2:14" s="22" customFormat="1" ht="12" customHeight="1">
      <c r="B183" s="23" t="s">
        <v>644</v>
      </c>
      <c r="C183" s="23"/>
      <c r="D183" s="31"/>
      <c r="E183" s="23"/>
      <c r="F183" s="23"/>
      <c r="G183" s="26"/>
      <c r="H183" s="23"/>
      <c r="I183" s="23"/>
      <c r="J183" s="23"/>
      <c r="K183" s="23"/>
      <c r="L183" s="23"/>
      <c r="M183" s="23"/>
      <c r="N183" s="23"/>
    </row>
    <row r="184" spans="2:14" s="12" customFormat="1" ht="12" customHeight="1">
      <c r="B184" s="1" t="s">
        <v>280</v>
      </c>
      <c r="C184" s="1"/>
      <c r="D184" s="38"/>
      <c r="E184" s="1"/>
      <c r="F184" s="1"/>
      <c r="G184" s="2"/>
      <c r="H184" s="1"/>
      <c r="I184" s="1"/>
      <c r="J184" s="1"/>
      <c r="K184" s="1"/>
      <c r="L184" s="1"/>
      <c r="M184" s="1"/>
      <c r="N184" s="1"/>
    </row>
    <row r="185" spans="2:14" s="22" customFormat="1" ht="12" customHeight="1">
      <c r="B185" s="23" t="s">
        <v>619</v>
      </c>
      <c r="C185" s="23"/>
      <c r="D185" s="31"/>
      <c r="E185" s="23"/>
      <c r="F185" s="23"/>
      <c r="G185" s="26"/>
      <c r="H185" s="23"/>
      <c r="I185" s="23"/>
      <c r="J185" s="23"/>
      <c r="K185" s="23"/>
      <c r="L185" s="23"/>
      <c r="M185" s="23"/>
      <c r="N185" s="23"/>
    </row>
    <row r="186" spans="2:14" s="12" customFormat="1" ht="12" customHeight="1">
      <c r="B186" s="1" t="s">
        <v>268</v>
      </c>
      <c r="C186" s="1" t="s">
        <v>310</v>
      </c>
      <c r="D186" s="38">
        <v>1572</v>
      </c>
      <c r="E186" s="1" t="s">
        <v>87</v>
      </c>
      <c r="F186" s="1" t="s">
        <v>88</v>
      </c>
      <c r="G186" s="1" t="s">
        <v>101</v>
      </c>
      <c r="H186" s="2" t="s">
        <v>109</v>
      </c>
      <c r="I186" s="2" t="s">
        <v>134</v>
      </c>
      <c r="J186" s="1" t="s">
        <v>145</v>
      </c>
      <c r="K186" s="1" t="s">
        <v>437</v>
      </c>
      <c r="L186" s="1" t="s">
        <v>346</v>
      </c>
      <c r="M186" s="1"/>
      <c r="N186" s="1"/>
    </row>
    <row r="187" spans="2:14" s="22" customFormat="1" ht="12" customHeight="1">
      <c r="B187" s="23" t="s">
        <v>624</v>
      </c>
      <c r="C187" s="23" t="s">
        <v>66</v>
      </c>
      <c r="D187" s="31">
        <v>5502</v>
      </c>
      <c r="E187" s="23">
        <v>1309</v>
      </c>
      <c r="F187" s="23">
        <v>308</v>
      </c>
      <c r="G187" s="23">
        <v>45</v>
      </c>
      <c r="H187" s="26">
        <v>36</v>
      </c>
      <c r="I187" s="26">
        <v>680</v>
      </c>
      <c r="J187" s="23">
        <v>4522</v>
      </c>
      <c r="K187" s="23">
        <v>474</v>
      </c>
      <c r="L187" s="23">
        <v>1930</v>
      </c>
      <c r="M187" s="23"/>
      <c r="N187" s="23"/>
    </row>
    <row r="188" spans="2:14" s="12" customFormat="1" ht="12" customHeight="1">
      <c r="B188" s="4"/>
      <c r="C188" s="1" t="s">
        <v>438</v>
      </c>
      <c r="D188" s="38">
        <v>1865</v>
      </c>
      <c r="E188" s="1" t="s">
        <v>88</v>
      </c>
      <c r="F188" s="1" t="s">
        <v>231</v>
      </c>
      <c r="G188" s="2" t="s">
        <v>109</v>
      </c>
      <c r="H188" s="2" t="s">
        <v>115</v>
      </c>
      <c r="I188" s="2" t="s">
        <v>132</v>
      </c>
      <c r="J188" s="1" t="s">
        <v>143</v>
      </c>
      <c r="K188" s="1" t="s">
        <v>439</v>
      </c>
      <c r="L188" s="1" t="s">
        <v>324</v>
      </c>
      <c r="M188" s="1" t="s">
        <v>440</v>
      </c>
      <c r="N188" s="1"/>
    </row>
    <row r="189" spans="2:14" s="22" customFormat="1" ht="12" customHeight="1">
      <c r="B189" s="23"/>
      <c r="C189" s="11" t="s">
        <v>67</v>
      </c>
      <c r="D189" s="28">
        <v>5330</v>
      </c>
      <c r="E189" s="11">
        <v>306</v>
      </c>
      <c r="F189" s="11">
        <v>191</v>
      </c>
      <c r="G189" s="29">
        <v>36</v>
      </c>
      <c r="H189" s="29">
        <v>219</v>
      </c>
      <c r="I189" s="29">
        <v>478</v>
      </c>
      <c r="J189" s="11">
        <v>2860</v>
      </c>
      <c r="K189" s="11">
        <v>432</v>
      </c>
      <c r="L189" s="11">
        <v>736</v>
      </c>
      <c r="M189" s="11">
        <v>3123</v>
      </c>
      <c r="N189" s="11"/>
    </row>
    <row r="190" spans="2:14" s="12" customFormat="1" ht="12" customHeight="1">
      <c r="B190" s="4"/>
      <c r="C190" s="1" t="s">
        <v>502</v>
      </c>
      <c r="D190" s="38"/>
      <c r="E190" s="1" t="s">
        <v>87</v>
      </c>
      <c r="F190" s="1" t="s">
        <v>134</v>
      </c>
      <c r="G190" s="2" t="s">
        <v>645</v>
      </c>
      <c r="H190" s="2" t="s">
        <v>103</v>
      </c>
      <c r="I190" s="2" t="s">
        <v>646</v>
      </c>
      <c r="J190" s="1" t="s">
        <v>93</v>
      </c>
      <c r="K190" s="1" t="s">
        <v>647</v>
      </c>
      <c r="L190" s="1"/>
      <c r="M190" s="1"/>
      <c r="N190" s="1"/>
    </row>
    <row r="191" spans="2:14" s="22" customFormat="1" ht="12" customHeight="1">
      <c r="B191" s="11"/>
      <c r="C191" s="11" t="s">
        <v>625</v>
      </c>
      <c r="D191" s="28"/>
      <c r="E191" s="11">
        <f>2090/1.61</f>
        <v>1298.136645962733</v>
      </c>
      <c r="F191" s="11">
        <f>857/1.27</f>
        <v>674.8031496062993</v>
      </c>
      <c r="G191" s="29">
        <f>1150/1.45</f>
        <v>793.1034482758621</v>
      </c>
      <c r="H191" s="29">
        <f>148/1.02</f>
        <v>145.09803921568627</v>
      </c>
      <c r="I191" s="29">
        <f>245/1.12</f>
        <v>218.74999999999997</v>
      </c>
      <c r="J191" s="11">
        <f>499/1.32</f>
        <v>378.030303030303</v>
      </c>
      <c r="K191" s="11">
        <f>505/1.18</f>
        <v>427.96610169491527</v>
      </c>
      <c r="L191" s="11"/>
      <c r="M191" s="11"/>
      <c r="N191" s="11"/>
    </row>
    <row r="192" spans="2:14" s="12" customFormat="1" ht="12" customHeight="1">
      <c r="B192" s="4" t="s">
        <v>269</v>
      </c>
      <c r="C192" s="4" t="s">
        <v>311</v>
      </c>
      <c r="D192" s="39">
        <v>1813</v>
      </c>
      <c r="E192" s="4" t="s">
        <v>88</v>
      </c>
      <c r="F192" s="4" t="s">
        <v>101</v>
      </c>
      <c r="G192" s="4" t="s">
        <v>106</v>
      </c>
      <c r="H192" s="5" t="s">
        <v>146</v>
      </c>
      <c r="I192" s="4" t="s">
        <v>422</v>
      </c>
      <c r="J192" s="4" t="s">
        <v>326</v>
      </c>
      <c r="K192" s="4" t="s">
        <v>441</v>
      </c>
      <c r="L192" s="4" t="s">
        <v>347</v>
      </c>
      <c r="M192" s="4"/>
      <c r="N192" s="4"/>
    </row>
    <row r="193" spans="2:14" s="22" customFormat="1" ht="12" customHeight="1">
      <c r="B193" s="23" t="s">
        <v>626</v>
      </c>
      <c r="C193" s="23" t="s">
        <v>68</v>
      </c>
      <c r="D193" s="31">
        <v>4978</v>
      </c>
      <c r="E193" s="23">
        <v>304</v>
      </c>
      <c r="F193" s="23">
        <v>45</v>
      </c>
      <c r="G193" s="23">
        <v>40</v>
      </c>
      <c r="H193" s="26">
        <v>291</v>
      </c>
      <c r="I193" s="23">
        <v>429</v>
      </c>
      <c r="J193" s="23">
        <v>975</v>
      </c>
      <c r="K193" s="23">
        <v>3450</v>
      </c>
      <c r="L193" s="23">
        <v>1880</v>
      </c>
      <c r="M193" s="23"/>
      <c r="N193" s="23"/>
    </row>
    <row r="194" spans="2:14" s="12" customFormat="1" ht="12" customHeight="1">
      <c r="B194" s="4"/>
      <c r="C194" s="1" t="s">
        <v>503</v>
      </c>
      <c r="D194" s="38"/>
      <c r="E194" s="1" t="s">
        <v>648</v>
      </c>
      <c r="F194" s="1" t="s">
        <v>649</v>
      </c>
      <c r="G194" s="1" t="s">
        <v>650</v>
      </c>
      <c r="H194" s="2" t="s">
        <v>651</v>
      </c>
      <c r="I194" s="1" t="s">
        <v>84</v>
      </c>
      <c r="J194" s="1" t="s">
        <v>88</v>
      </c>
      <c r="K194" s="1"/>
      <c r="L194" s="1"/>
      <c r="M194" s="1"/>
      <c r="N194" s="1"/>
    </row>
    <row r="195" spans="2:14" s="22" customFormat="1" ht="12" customHeight="1">
      <c r="B195" s="11"/>
      <c r="C195" s="11" t="s">
        <v>627</v>
      </c>
      <c r="D195" s="28"/>
      <c r="E195" s="11">
        <f>3190/1.03</f>
        <v>3097.0873786407765</v>
      </c>
      <c r="F195" s="11">
        <f>839/0.86</f>
        <v>975.5813953488372</v>
      </c>
      <c r="G195" s="11">
        <f>605/1.29</f>
        <v>468.9922480620155</v>
      </c>
      <c r="H195" s="29">
        <f>608/1.42</f>
        <v>428.16901408450707</v>
      </c>
      <c r="I195" s="11">
        <f>470/1.2</f>
        <v>391.6666666666667</v>
      </c>
      <c r="J195" s="11">
        <f>333/1.09</f>
        <v>305.5045871559633</v>
      </c>
      <c r="K195" s="11"/>
      <c r="L195" s="11"/>
      <c r="M195" s="11"/>
      <c r="N195" s="11"/>
    </row>
    <row r="196" spans="2:14" s="12" customFormat="1" ht="12" customHeight="1">
      <c r="B196" s="1" t="s">
        <v>270</v>
      </c>
      <c r="C196" s="1" t="s">
        <v>312</v>
      </c>
      <c r="D196" s="38">
        <v>2176</v>
      </c>
      <c r="E196" s="1" t="s">
        <v>5</v>
      </c>
      <c r="F196" s="1" t="s">
        <v>82</v>
      </c>
      <c r="G196" s="2" t="s">
        <v>103</v>
      </c>
      <c r="H196" s="1" t="s">
        <v>111</v>
      </c>
      <c r="I196" s="1" t="s">
        <v>113</v>
      </c>
      <c r="J196" s="2" t="s">
        <v>116</v>
      </c>
      <c r="K196" s="2" t="s">
        <v>126</v>
      </c>
      <c r="L196" s="1" t="s">
        <v>145</v>
      </c>
      <c r="M196" s="1"/>
      <c r="N196" s="1"/>
    </row>
    <row r="197" spans="2:14" s="22" customFormat="1" ht="12" customHeight="1">
      <c r="B197" s="23" t="s">
        <v>628</v>
      </c>
      <c r="C197" s="11" t="s">
        <v>4</v>
      </c>
      <c r="D197" s="28">
        <v>4586</v>
      </c>
      <c r="E197" s="11">
        <v>427</v>
      </c>
      <c r="F197" s="11">
        <v>372</v>
      </c>
      <c r="G197" s="29">
        <v>147</v>
      </c>
      <c r="H197" s="11">
        <v>363</v>
      </c>
      <c r="I197" s="11">
        <v>649</v>
      </c>
      <c r="J197" s="29">
        <v>239</v>
      </c>
      <c r="K197" s="29">
        <v>796</v>
      </c>
      <c r="L197" s="11">
        <v>4522</v>
      </c>
      <c r="M197" s="11"/>
      <c r="N197" s="11"/>
    </row>
    <row r="198" spans="2:14" s="12" customFormat="1" ht="12" customHeight="1">
      <c r="B198" s="4"/>
      <c r="C198" s="4" t="s">
        <v>232</v>
      </c>
      <c r="D198" s="39">
        <v>2068</v>
      </c>
      <c r="E198" s="4" t="s">
        <v>88</v>
      </c>
      <c r="F198" s="5" t="s">
        <v>103</v>
      </c>
      <c r="G198" s="5" t="s">
        <v>135</v>
      </c>
      <c r="H198" s="4" t="s">
        <v>138</v>
      </c>
      <c r="I198" s="4" t="s">
        <v>430</v>
      </c>
      <c r="J198" s="4" t="s">
        <v>325</v>
      </c>
      <c r="K198" s="4" t="s">
        <v>327</v>
      </c>
      <c r="L198" s="4"/>
      <c r="M198" s="4"/>
      <c r="N198" s="4"/>
    </row>
    <row r="199" spans="2:14" s="22" customFormat="1" ht="12" customHeight="1">
      <c r="B199" s="11"/>
      <c r="C199" s="23" t="s">
        <v>69</v>
      </c>
      <c r="D199" s="31">
        <v>4274</v>
      </c>
      <c r="E199" s="23">
        <v>306</v>
      </c>
      <c r="F199" s="26">
        <v>145</v>
      </c>
      <c r="G199" s="26">
        <v>657</v>
      </c>
      <c r="H199" s="23">
        <v>579</v>
      </c>
      <c r="I199" s="23">
        <v>432</v>
      </c>
      <c r="J199" s="23">
        <v>2845</v>
      </c>
      <c r="K199" s="23">
        <v>1512</v>
      </c>
      <c r="L199" s="23"/>
      <c r="M199" s="23"/>
      <c r="N199" s="23"/>
    </row>
    <row r="200" spans="2:14" s="12" customFormat="1" ht="12" customHeight="1">
      <c r="B200" s="1" t="s">
        <v>271</v>
      </c>
      <c r="C200" s="1" t="s">
        <v>313</v>
      </c>
      <c r="D200" s="38">
        <v>1803</v>
      </c>
      <c r="E200" s="1" t="s">
        <v>101</v>
      </c>
      <c r="F200" s="1" t="s">
        <v>108</v>
      </c>
      <c r="G200" s="2" t="s">
        <v>109</v>
      </c>
      <c r="H200" s="2" t="s">
        <v>135</v>
      </c>
      <c r="I200" s="1" t="s">
        <v>138</v>
      </c>
      <c r="J200" s="1" t="s">
        <v>430</v>
      </c>
      <c r="K200" s="1" t="s">
        <v>327</v>
      </c>
      <c r="L200" s="1"/>
      <c r="M200" s="1"/>
      <c r="N200" s="1"/>
    </row>
    <row r="201" spans="2:14" s="22" customFormat="1" ht="12" customHeight="1">
      <c r="B201" s="23" t="s">
        <v>622</v>
      </c>
      <c r="C201" s="11" t="s">
        <v>70</v>
      </c>
      <c r="D201" s="28">
        <v>4161</v>
      </c>
      <c r="E201" s="11">
        <v>45</v>
      </c>
      <c r="F201" s="11">
        <v>77</v>
      </c>
      <c r="G201" s="29">
        <v>36</v>
      </c>
      <c r="H201" s="29">
        <v>658</v>
      </c>
      <c r="I201" s="11">
        <v>583</v>
      </c>
      <c r="J201" s="11">
        <v>432</v>
      </c>
      <c r="K201" s="11">
        <v>1507</v>
      </c>
      <c r="L201" s="11"/>
      <c r="M201" s="11"/>
      <c r="N201" s="11"/>
    </row>
    <row r="202" spans="2:14" s="12" customFormat="1" ht="12" customHeight="1">
      <c r="B202" s="4"/>
      <c r="C202" s="4" t="s">
        <v>442</v>
      </c>
      <c r="D202" s="39">
        <v>1584</v>
      </c>
      <c r="E202" s="4" t="s">
        <v>84</v>
      </c>
      <c r="F202" s="4" t="s">
        <v>88</v>
      </c>
      <c r="G202" s="4" t="s">
        <v>99</v>
      </c>
      <c r="H202" s="4" t="s">
        <v>107</v>
      </c>
      <c r="I202" s="4" t="s">
        <v>138</v>
      </c>
      <c r="J202" s="4" t="s">
        <v>327</v>
      </c>
      <c r="K202" s="4" t="s">
        <v>443</v>
      </c>
      <c r="L202" s="4"/>
      <c r="M202" s="4"/>
      <c r="N202" s="4"/>
    </row>
    <row r="203" spans="2:14" s="22" customFormat="1" ht="12" customHeight="1">
      <c r="B203" s="23"/>
      <c r="C203" s="23" t="s">
        <v>71</v>
      </c>
      <c r="D203" s="31">
        <v>3632</v>
      </c>
      <c r="E203" s="23">
        <v>395</v>
      </c>
      <c r="F203" s="23">
        <v>283</v>
      </c>
      <c r="G203" s="23">
        <v>4364</v>
      </c>
      <c r="H203" s="23">
        <v>59</v>
      </c>
      <c r="I203" s="23">
        <v>584</v>
      </c>
      <c r="J203" s="23">
        <v>1512</v>
      </c>
      <c r="K203" s="23">
        <v>2871</v>
      </c>
      <c r="L203" s="23"/>
      <c r="M203" s="23"/>
      <c r="N203" s="23"/>
    </row>
    <row r="204" spans="2:14" s="22" customFormat="1" ht="12" customHeight="1">
      <c r="B204" s="51"/>
      <c r="C204" s="51"/>
      <c r="D204" s="41"/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2:14" s="22" customFormat="1" ht="12" customHeight="1">
      <c r="B205" s="53"/>
      <c r="C205" s="53"/>
      <c r="D205" s="36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2:14" s="22" customFormat="1" ht="12" customHeight="1">
      <c r="B206" s="55"/>
      <c r="C206" s="55"/>
      <c r="D206" s="46"/>
      <c r="E206" s="55"/>
      <c r="F206" s="55"/>
      <c r="G206" s="55"/>
      <c r="H206" s="55"/>
      <c r="I206" s="55"/>
      <c r="J206" s="55"/>
      <c r="K206" s="55"/>
      <c r="L206" s="55"/>
      <c r="M206" s="55"/>
      <c r="N206" s="55"/>
    </row>
    <row r="207" spans="2:14" s="12" customFormat="1" ht="12" customHeight="1">
      <c r="B207" s="1" t="s">
        <v>272</v>
      </c>
      <c r="C207" s="1" t="s">
        <v>314</v>
      </c>
      <c r="D207" s="38">
        <v>2698</v>
      </c>
      <c r="E207" s="1" t="s">
        <v>84</v>
      </c>
      <c r="F207" s="2" t="s">
        <v>103</v>
      </c>
      <c r="G207" s="2" t="s">
        <v>126</v>
      </c>
      <c r="H207" s="2" t="s">
        <v>127</v>
      </c>
      <c r="I207" s="1" t="s">
        <v>444</v>
      </c>
      <c r="J207" s="1" t="s">
        <v>327</v>
      </c>
      <c r="K207" s="1" t="s">
        <v>445</v>
      </c>
      <c r="L207" s="1" t="s">
        <v>347</v>
      </c>
      <c r="M207" s="1" t="s">
        <v>353</v>
      </c>
      <c r="N207" s="1"/>
    </row>
    <row r="208" spans="2:14" s="22" customFormat="1" ht="12" customHeight="1">
      <c r="B208" s="23" t="s">
        <v>585</v>
      </c>
      <c r="C208" s="11" t="s">
        <v>72</v>
      </c>
      <c r="D208" s="28">
        <v>3854</v>
      </c>
      <c r="E208" s="11">
        <v>395</v>
      </c>
      <c r="F208" s="29">
        <v>145</v>
      </c>
      <c r="G208" s="29">
        <v>795</v>
      </c>
      <c r="H208" s="29">
        <v>386</v>
      </c>
      <c r="I208" s="11">
        <v>538</v>
      </c>
      <c r="J208" s="11">
        <v>1505</v>
      </c>
      <c r="K208" s="11">
        <v>191</v>
      </c>
      <c r="L208" s="11">
        <v>1891</v>
      </c>
      <c r="M208" s="11">
        <v>989</v>
      </c>
      <c r="N208" s="11"/>
    </row>
    <row r="209" spans="2:14" s="12" customFormat="1" ht="12" customHeight="1">
      <c r="B209" s="4"/>
      <c r="C209" s="4" t="s">
        <v>446</v>
      </c>
      <c r="D209" s="39">
        <v>2537</v>
      </c>
      <c r="E209" s="4" t="s">
        <v>82</v>
      </c>
      <c r="F209" s="4" t="s">
        <v>97</v>
      </c>
      <c r="G209" s="4" t="s">
        <v>111</v>
      </c>
      <c r="H209" s="4" t="s">
        <v>118</v>
      </c>
      <c r="I209" s="4" t="s">
        <v>120</v>
      </c>
      <c r="J209" s="4" t="s">
        <v>447</v>
      </c>
      <c r="K209" s="4" t="s">
        <v>448</v>
      </c>
      <c r="L209" s="4" t="s">
        <v>449</v>
      </c>
      <c r="M209" s="4" t="s">
        <v>450</v>
      </c>
      <c r="N209" s="4" t="s">
        <v>451</v>
      </c>
    </row>
    <row r="210" spans="2:14" s="22" customFormat="1" ht="12" customHeight="1">
      <c r="B210" s="23"/>
      <c r="C210" s="23" t="s">
        <v>73</v>
      </c>
      <c r="D210" s="31">
        <v>3728</v>
      </c>
      <c r="E210" s="23">
        <v>360</v>
      </c>
      <c r="F210" s="23">
        <v>4744</v>
      </c>
      <c r="G210" s="23">
        <v>360</v>
      </c>
      <c r="H210" s="23">
        <v>372</v>
      </c>
      <c r="I210" s="23">
        <v>652</v>
      </c>
      <c r="J210" s="23">
        <v>140</v>
      </c>
      <c r="K210" s="23">
        <v>259</v>
      </c>
      <c r="L210" s="23">
        <v>96</v>
      </c>
      <c r="M210" s="23">
        <v>1410</v>
      </c>
      <c r="N210" s="23">
        <v>2704</v>
      </c>
    </row>
    <row r="211" spans="2:14" s="12" customFormat="1" ht="12" customHeight="1">
      <c r="B211" s="4"/>
      <c r="C211" s="1" t="s">
        <v>233</v>
      </c>
      <c r="D211" s="38">
        <v>2192</v>
      </c>
      <c r="E211" s="1" t="s">
        <v>5</v>
      </c>
      <c r="F211" s="1" t="s">
        <v>82</v>
      </c>
      <c r="G211" s="1" t="s">
        <v>97</v>
      </c>
      <c r="H211" s="2" t="s">
        <v>234</v>
      </c>
      <c r="I211" s="2" t="s">
        <v>235</v>
      </c>
      <c r="J211" s="1" t="s">
        <v>138</v>
      </c>
      <c r="K211" s="2" t="s">
        <v>140</v>
      </c>
      <c r="L211" s="1" t="s">
        <v>452</v>
      </c>
      <c r="M211" s="1" t="s">
        <v>353</v>
      </c>
      <c r="N211" s="1" t="s">
        <v>504</v>
      </c>
    </row>
    <row r="212" spans="2:14" s="22" customFormat="1" ht="12" customHeight="1">
      <c r="B212" s="11"/>
      <c r="C212" s="11" t="s">
        <v>74</v>
      </c>
      <c r="D212" s="28">
        <v>3734</v>
      </c>
      <c r="E212" s="11">
        <v>424</v>
      </c>
      <c r="F212" s="11">
        <v>369</v>
      </c>
      <c r="G212" s="11">
        <v>4747</v>
      </c>
      <c r="H212" s="29">
        <v>346</v>
      </c>
      <c r="I212" s="29">
        <v>278</v>
      </c>
      <c r="J212" s="11">
        <v>579</v>
      </c>
      <c r="K212" s="29">
        <v>440</v>
      </c>
      <c r="L212" s="11">
        <v>538</v>
      </c>
      <c r="M212" s="11">
        <v>1001</v>
      </c>
      <c r="N212" s="11">
        <v>1122</v>
      </c>
    </row>
    <row r="213" spans="2:14" s="12" customFormat="1" ht="12" customHeight="1">
      <c r="B213" s="1" t="s">
        <v>273</v>
      </c>
      <c r="C213" s="4" t="s">
        <v>315</v>
      </c>
      <c r="D213" s="39">
        <v>3210</v>
      </c>
      <c r="E213" s="4" t="s">
        <v>88</v>
      </c>
      <c r="F213" s="4" t="s">
        <v>90</v>
      </c>
      <c r="G213" s="4" t="s">
        <v>237</v>
      </c>
      <c r="H213" s="5" t="s">
        <v>115</v>
      </c>
      <c r="I213" s="4" t="s">
        <v>324</v>
      </c>
      <c r="J213" s="4" t="s">
        <v>325</v>
      </c>
      <c r="K213" s="4" t="s">
        <v>453</v>
      </c>
      <c r="L213" s="4" t="s">
        <v>344</v>
      </c>
      <c r="M213" s="4" t="s">
        <v>454</v>
      </c>
      <c r="N213" s="4" t="s">
        <v>455</v>
      </c>
    </row>
    <row r="214" spans="2:14" s="22" customFormat="1" ht="12" customHeight="1">
      <c r="B214" s="23" t="s">
        <v>583</v>
      </c>
      <c r="C214" s="23" t="s">
        <v>77</v>
      </c>
      <c r="D214" s="31">
        <v>3960</v>
      </c>
      <c r="E214" s="23">
        <v>308</v>
      </c>
      <c r="F214" s="23">
        <v>1918</v>
      </c>
      <c r="G214" s="23">
        <v>220</v>
      </c>
      <c r="H214" s="26">
        <v>50</v>
      </c>
      <c r="I214" s="23">
        <v>740</v>
      </c>
      <c r="J214" s="23">
        <v>2837</v>
      </c>
      <c r="K214" s="23">
        <v>179</v>
      </c>
      <c r="L214" s="23">
        <v>993</v>
      </c>
      <c r="M214" s="23">
        <v>4448</v>
      </c>
      <c r="N214" s="23">
        <v>1800</v>
      </c>
    </row>
    <row r="215" spans="2:14" s="12" customFormat="1" ht="12" customHeight="1">
      <c r="B215" s="4"/>
      <c r="C215" s="1" t="s">
        <v>456</v>
      </c>
      <c r="D215" s="38">
        <v>3309</v>
      </c>
      <c r="E215" s="1" t="s">
        <v>81</v>
      </c>
      <c r="F215" s="1" t="s">
        <v>88</v>
      </c>
      <c r="G215" s="1" t="s">
        <v>91</v>
      </c>
      <c r="H215" s="1" t="s">
        <v>98</v>
      </c>
      <c r="I215" s="1" t="s">
        <v>99</v>
      </c>
      <c r="J215" s="1" t="s">
        <v>124</v>
      </c>
      <c r="K215" s="1" t="s">
        <v>328</v>
      </c>
      <c r="L215" s="1" t="s">
        <v>457</v>
      </c>
      <c r="M215" s="1" t="s">
        <v>458</v>
      </c>
      <c r="N215" s="1" t="s">
        <v>459</v>
      </c>
    </row>
    <row r="216" spans="2:14" s="22" customFormat="1" ht="12" customHeight="1">
      <c r="B216" s="23"/>
      <c r="C216" s="11" t="s">
        <v>76</v>
      </c>
      <c r="D216" s="28">
        <v>4107</v>
      </c>
      <c r="E216" s="11">
        <v>142</v>
      </c>
      <c r="F216" s="11">
        <v>307</v>
      </c>
      <c r="G216" s="11">
        <v>889</v>
      </c>
      <c r="H216" s="11">
        <v>882</v>
      </c>
      <c r="I216" s="11">
        <v>4368</v>
      </c>
      <c r="J216" s="11">
        <v>653</v>
      </c>
      <c r="K216" s="11">
        <v>2087</v>
      </c>
      <c r="L216" s="11">
        <v>2983</v>
      </c>
      <c r="M216" s="11">
        <v>262</v>
      </c>
      <c r="N216" s="11">
        <v>3894</v>
      </c>
    </row>
    <row r="217" spans="2:14" s="12" customFormat="1" ht="12" customHeight="1">
      <c r="B217" s="4"/>
      <c r="C217" s="4" t="s">
        <v>460</v>
      </c>
      <c r="D217" s="39">
        <v>3437</v>
      </c>
      <c r="E217" s="4" t="s">
        <v>98</v>
      </c>
      <c r="F217" s="4" t="s">
        <v>100</v>
      </c>
      <c r="G217" s="5" t="s">
        <v>236</v>
      </c>
      <c r="H217" s="4" t="s">
        <v>324</v>
      </c>
      <c r="I217" s="4" t="s">
        <v>328</v>
      </c>
      <c r="J217" s="4" t="s">
        <v>329</v>
      </c>
      <c r="K217" s="4" t="s">
        <v>461</v>
      </c>
      <c r="L217" s="4" t="s">
        <v>462</v>
      </c>
      <c r="M217" s="4" t="s">
        <v>463</v>
      </c>
      <c r="N217" s="4" t="s">
        <v>464</v>
      </c>
    </row>
    <row r="218" spans="2:14" s="22" customFormat="1" ht="12" customHeight="1">
      <c r="B218" s="11"/>
      <c r="C218" s="23" t="s">
        <v>75</v>
      </c>
      <c r="D218" s="31">
        <v>4317</v>
      </c>
      <c r="E218" s="23">
        <v>883</v>
      </c>
      <c r="F218" s="23">
        <v>386</v>
      </c>
      <c r="G218" s="26">
        <v>278</v>
      </c>
      <c r="H218" s="23">
        <v>733</v>
      </c>
      <c r="I218" s="23">
        <v>2066</v>
      </c>
      <c r="J218" s="23">
        <v>3435</v>
      </c>
      <c r="K218" s="23">
        <v>294</v>
      </c>
      <c r="L218" s="23">
        <v>260</v>
      </c>
      <c r="M218" s="23">
        <v>588</v>
      </c>
      <c r="N218" s="23">
        <v>3690</v>
      </c>
    </row>
    <row r="219" spans="2:14" s="12" customFormat="1" ht="12" customHeight="1">
      <c r="B219" s="1" t="s">
        <v>274</v>
      </c>
      <c r="C219" s="1" t="s">
        <v>505</v>
      </c>
      <c r="D219" s="38"/>
      <c r="E219" s="1" t="s">
        <v>664</v>
      </c>
      <c r="F219" s="1" t="s">
        <v>665</v>
      </c>
      <c r="G219" s="2" t="s">
        <v>329</v>
      </c>
      <c r="H219" s="1" t="s">
        <v>666</v>
      </c>
      <c r="I219" s="1" t="s">
        <v>667</v>
      </c>
      <c r="J219" s="1" t="s">
        <v>101</v>
      </c>
      <c r="K219" s="1" t="s">
        <v>668</v>
      </c>
      <c r="L219" s="1"/>
      <c r="M219" s="1"/>
      <c r="N219" s="1"/>
    </row>
    <row r="220" spans="2:14" s="22" customFormat="1" ht="12" customHeight="1">
      <c r="B220" s="23" t="s">
        <v>629</v>
      </c>
      <c r="C220" s="11" t="s">
        <v>630</v>
      </c>
      <c r="D220" s="28"/>
      <c r="E220" s="11">
        <f>401/1.21</f>
        <v>331.40495867768595</v>
      </c>
      <c r="F220" s="11">
        <f>906/1.09</f>
        <v>831.1926605504586</v>
      </c>
      <c r="G220" s="29">
        <f>3130/1.05</f>
        <v>2980.9523809523807</v>
      </c>
      <c r="H220" s="11">
        <f>421/1.35</f>
        <v>311.85185185185185</v>
      </c>
      <c r="I220" s="11">
        <f>149/0.96</f>
        <v>155.20833333333334</v>
      </c>
      <c r="J220" s="11">
        <f>42/1.07</f>
        <v>39.25233644859813</v>
      </c>
      <c r="K220" s="11">
        <f>4870/1.61</f>
        <v>3024.8447204968943</v>
      </c>
      <c r="L220" s="11"/>
      <c r="M220" s="11"/>
      <c r="N220" s="11"/>
    </row>
    <row r="221" spans="2:14" s="12" customFormat="1" ht="12" customHeight="1">
      <c r="B221" s="4"/>
      <c r="C221" s="1" t="s">
        <v>506</v>
      </c>
      <c r="D221" s="38"/>
      <c r="E221" s="1" t="s">
        <v>324</v>
      </c>
      <c r="F221" s="1" t="s">
        <v>652</v>
      </c>
      <c r="G221" s="2" t="s">
        <v>653</v>
      </c>
      <c r="H221" s="1" t="s">
        <v>654</v>
      </c>
      <c r="I221" s="1" t="s">
        <v>655</v>
      </c>
      <c r="J221" s="1" t="s">
        <v>133</v>
      </c>
      <c r="K221" s="1"/>
      <c r="L221" s="1"/>
      <c r="M221" s="1"/>
      <c r="N221" s="1"/>
    </row>
    <row r="222" spans="2:14" s="22" customFormat="1" ht="12" customHeight="1">
      <c r="B222" s="11"/>
      <c r="C222" s="11" t="s">
        <v>631</v>
      </c>
      <c r="D222" s="28"/>
      <c r="E222" s="11">
        <f>991/1.35</f>
        <v>734.074074074074</v>
      </c>
      <c r="F222" s="11">
        <f>3990/1.08</f>
        <v>3694.4444444444443</v>
      </c>
      <c r="G222" s="29">
        <f>6520/1.69</f>
        <v>3857.9881656804737</v>
      </c>
      <c r="H222" s="11">
        <f>853/1.8</f>
        <v>473.88888888888886</v>
      </c>
      <c r="I222" s="11">
        <f>291/1</f>
        <v>291</v>
      </c>
      <c r="J222" s="11">
        <f>1190/1.35</f>
        <v>881.4814814814814</v>
      </c>
      <c r="K222" s="11"/>
      <c r="L222" s="11"/>
      <c r="M222" s="11"/>
      <c r="N222" s="11"/>
    </row>
    <row r="223" spans="2:14" s="12" customFormat="1" ht="12" customHeight="1">
      <c r="B223" s="1" t="s">
        <v>275</v>
      </c>
      <c r="C223" s="4" t="s">
        <v>507</v>
      </c>
      <c r="D223" s="39"/>
      <c r="E223" s="4" t="s">
        <v>656</v>
      </c>
      <c r="F223" s="4" t="s">
        <v>657</v>
      </c>
      <c r="G223" s="5" t="s">
        <v>100</v>
      </c>
      <c r="H223" s="4" t="s">
        <v>658</v>
      </c>
      <c r="I223" s="4" t="s">
        <v>88</v>
      </c>
      <c r="J223" s="4" t="s">
        <v>659</v>
      </c>
      <c r="K223" s="4"/>
      <c r="L223" s="4"/>
      <c r="M223" s="4"/>
      <c r="N223" s="4"/>
    </row>
    <row r="224" spans="2:14" s="22" customFormat="1" ht="12" customHeight="1">
      <c r="B224" s="23" t="s">
        <v>585</v>
      </c>
      <c r="C224" s="23" t="s">
        <v>632</v>
      </c>
      <c r="D224" s="31"/>
      <c r="E224" s="23">
        <f>3950/1.35</f>
        <v>2925.9259259259256</v>
      </c>
      <c r="F224" s="23">
        <f>279/1.25</f>
        <v>223.2</v>
      </c>
      <c r="G224" s="26">
        <f>371/0.97</f>
        <v>382.4742268041237</v>
      </c>
      <c r="H224" s="23">
        <f>474/1</f>
        <v>474</v>
      </c>
      <c r="I224" s="23">
        <f>388/1.27</f>
        <v>305.51181102362204</v>
      </c>
      <c r="J224" s="23">
        <f>121/0.99</f>
        <v>122.22222222222223</v>
      </c>
      <c r="K224" s="23"/>
      <c r="L224" s="23"/>
      <c r="M224" s="23"/>
      <c r="N224" s="23"/>
    </row>
    <row r="225" spans="2:14" s="12" customFormat="1" ht="12" customHeight="1">
      <c r="B225" s="4"/>
      <c r="C225" s="1" t="s">
        <v>508</v>
      </c>
      <c r="D225" s="38"/>
      <c r="E225" s="1" t="s">
        <v>98</v>
      </c>
      <c r="F225" s="1" t="s">
        <v>660</v>
      </c>
      <c r="G225" s="2" t="s">
        <v>661</v>
      </c>
      <c r="H225" s="1" t="s">
        <v>88</v>
      </c>
      <c r="I225" s="1" t="s">
        <v>132</v>
      </c>
      <c r="J225" s="1" t="s">
        <v>90</v>
      </c>
      <c r="K225" s="1"/>
      <c r="L225" s="1"/>
      <c r="M225" s="1"/>
      <c r="N225" s="1"/>
    </row>
    <row r="226" spans="2:14" s="22" customFormat="1" ht="12" customHeight="1">
      <c r="B226" s="23"/>
      <c r="C226" s="11" t="s">
        <v>633</v>
      </c>
      <c r="D226" s="28"/>
      <c r="E226" s="11">
        <f>954/1.09</f>
        <v>875.2293577981651</v>
      </c>
      <c r="F226" s="11">
        <f>2790/1.69</f>
        <v>1650.887573964497</v>
      </c>
      <c r="G226" s="29">
        <f>2720/0.93</f>
        <v>2924.7311827956987</v>
      </c>
      <c r="H226" s="11">
        <f>278/0.91</f>
        <v>305.49450549450546</v>
      </c>
      <c r="I226" s="11">
        <f>445/0.94</f>
        <v>473.40425531914894</v>
      </c>
      <c r="J226" s="11">
        <f>1840/0.97</f>
        <v>1896.9072164948454</v>
      </c>
      <c r="K226" s="11"/>
      <c r="L226" s="11"/>
      <c r="M226" s="11"/>
      <c r="N226" s="11"/>
    </row>
    <row r="227" spans="2:14" s="12" customFormat="1" ht="12" customHeight="1">
      <c r="B227" s="4"/>
      <c r="C227" s="4" t="s">
        <v>509</v>
      </c>
      <c r="D227" s="39"/>
      <c r="E227" s="4" t="s">
        <v>90</v>
      </c>
      <c r="F227" s="4" t="s">
        <v>98</v>
      </c>
      <c r="G227" s="5" t="s">
        <v>663</v>
      </c>
      <c r="H227" s="5" t="s">
        <v>115</v>
      </c>
      <c r="I227" s="4" t="s">
        <v>124</v>
      </c>
      <c r="J227" s="4" t="s">
        <v>662</v>
      </c>
      <c r="K227" s="4" t="s">
        <v>81</v>
      </c>
      <c r="L227" s="4"/>
      <c r="M227" s="4"/>
      <c r="N227" s="4"/>
    </row>
    <row r="228" spans="2:14" s="22" customFormat="1" ht="12" customHeight="1">
      <c r="B228" s="11"/>
      <c r="C228" s="23" t="s">
        <v>634</v>
      </c>
      <c r="D228" s="31"/>
      <c r="E228" s="23">
        <f>2000/1.05</f>
        <v>1904.7619047619046</v>
      </c>
      <c r="F228" s="23">
        <f>1230/1.41</f>
        <v>872.3404255319149</v>
      </c>
      <c r="G228" s="26">
        <f>6830/1.77</f>
        <v>3858.7570621468926</v>
      </c>
      <c r="H228" s="26">
        <f>55/1.1</f>
        <v>49.99999999999999</v>
      </c>
      <c r="I228" s="23">
        <f>621/0.96</f>
        <v>646.875</v>
      </c>
      <c r="J228" s="23">
        <f>2280/0.91</f>
        <v>2505.4945054945056</v>
      </c>
      <c r="K228" s="23">
        <f>145/1.03</f>
        <v>140.7766990291262</v>
      </c>
      <c r="L228" s="23"/>
      <c r="M228" s="23"/>
      <c r="N228" s="23"/>
    </row>
    <row r="229" spans="2:14" s="12" customFormat="1" ht="12" customHeight="1">
      <c r="B229" s="1" t="s">
        <v>279</v>
      </c>
      <c r="C229" s="1"/>
      <c r="D229" s="38"/>
      <c r="E229" s="1"/>
      <c r="F229" s="1"/>
      <c r="G229" s="2"/>
      <c r="H229" s="1"/>
      <c r="I229" s="1"/>
      <c r="J229" s="1"/>
      <c r="K229" s="1"/>
      <c r="L229" s="1"/>
      <c r="M229" s="1"/>
      <c r="N229" s="1"/>
    </row>
    <row r="230" spans="2:14" s="22" customFormat="1" ht="12" customHeight="1">
      <c r="B230" s="11" t="s">
        <v>635</v>
      </c>
      <c r="C230" s="11"/>
      <c r="D230" s="28"/>
      <c r="E230" s="11"/>
      <c r="F230" s="11"/>
      <c r="G230" s="29"/>
      <c r="H230" s="11"/>
      <c r="I230" s="11"/>
      <c r="J230" s="11"/>
      <c r="K230" s="11"/>
      <c r="L230" s="11"/>
      <c r="M230" s="11"/>
      <c r="N230" s="11"/>
    </row>
    <row r="231" spans="2:14" s="12" customFormat="1" ht="12" customHeight="1">
      <c r="B231" s="1" t="s">
        <v>282</v>
      </c>
      <c r="C231" s="1"/>
      <c r="D231" s="38"/>
      <c r="E231" s="1"/>
      <c r="F231" s="1"/>
      <c r="G231" s="2"/>
      <c r="H231" s="1"/>
      <c r="I231" s="1"/>
      <c r="J231" s="1"/>
      <c r="K231" s="1"/>
      <c r="L231" s="1"/>
      <c r="M231" s="1"/>
      <c r="N231" s="1"/>
    </row>
    <row r="232" spans="2:14" s="22" customFormat="1" ht="12" customHeight="1">
      <c r="B232" s="23" t="s">
        <v>636</v>
      </c>
      <c r="C232" s="23"/>
      <c r="D232" s="31"/>
      <c r="E232" s="23"/>
      <c r="F232" s="23"/>
      <c r="G232" s="26"/>
      <c r="H232" s="23"/>
      <c r="I232" s="23"/>
      <c r="J232" s="23"/>
      <c r="K232" s="23"/>
      <c r="L232" s="23"/>
      <c r="M232" s="23"/>
      <c r="N232" s="23"/>
    </row>
    <row r="233" spans="2:14" s="12" customFormat="1" ht="12" customHeight="1">
      <c r="B233" s="1" t="s">
        <v>474</v>
      </c>
      <c r="C233" s="1"/>
      <c r="D233" s="38"/>
      <c r="E233" s="1"/>
      <c r="F233" s="1"/>
      <c r="G233" s="2"/>
      <c r="H233" s="1"/>
      <c r="I233" s="1"/>
      <c r="J233" s="1"/>
      <c r="K233" s="1"/>
      <c r="L233" s="1"/>
      <c r="M233" s="1"/>
      <c r="N233" s="1"/>
    </row>
    <row r="234" spans="2:14" s="22" customFormat="1" ht="12" customHeight="1">
      <c r="B234" s="11" t="s">
        <v>593</v>
      </c>
      <c r="C234" s="11"/>
      <c r="D234" s="28"/>
      <c r="E234" s="11"/>
      <c r="F234" s="11"/>
      <c r="G234" s="29"/>
      <c r="H234" s="11"/>
      <c r="I234" s="11"/>
      <c r="J234" s="11"/>
      <c r="K234" s="11"/>
      <c r="L234" s="11"/>
      <c r="M234" s="11"/>
      <c r="N234" s="11"/>
    </row>
    <row r="235" spans="2:14" s="12" customFormat="1" ht="12" customHeight="1">
      <c r="B235" s="1" t="s">
        <v>283</v>
      </c>
      <c r="C235" s="1"/>
      <c r="D235" s="38"/>
      <c r="E235" s="1"/>
      <c r="F235" s="1"/>
      <c r="G235" s="2"/>
      <c r="H235" s="1"/>
      <c r="I235" s="1"/>
      <c r="J235" s="1"/>
      <c r="K235" s="1"/>
      <c r="L235" s="1"/>
      <c r="M235" s="1"/>
      <c r="N235" s="1"/>
    </row>
    <row r="236" spans="2:14" s="22" customFormat="1" ht="12" customHeight="1">
      <c r="B236" s="11" t="s">
        <v>637</v>
      </c>
      <c r="C236" s="23"/>
      <c r="D236" s="31"/>
      <c r="E236" s="23"/>
      <c r="F236" s="23"/>
      <c r="G236" s="26"/>
      <c r="H236" s="23"/>
      <c r="I236" s="23"/>
      <c r="J236" s="23"/>
      <c r="K236" s="23"/>
      <c r="L236" s="23"/>
      <c r="M236" s="23"/>
      <c r="N236" s="23"/>
    </row>
    <row r="237" spans="2:14" s="12" customFormat="1" ht="12" customHeight="1">
      <c r="B237" s="1" t="s">
        <v>276</v>
      </c>
      <c r="C237" s="1" t="s">
        <v>316</v>
      </c>
      <c r="D237" s="38">
        <v>13603</v>
      </c>
      <c r="E237" s="1" t="s">
        <v>317</v>
      </c>
      <c r="F237" s="1" t="s">
        <v>318</v>
      </c>
      <c r="G237" s="1" t="s">
        <v>319</v>
      </c>
      <c r="H237" s="1" t="s">
        <v>144</v>
      </c>
      <c r="I237" s="1" t="s">
        <v>147</v>
      </c>
      <c r="J237" s="1" t="s">
        <v>465</v>
      </c>
      <c r="K237" s="1" t="s">
        <v>466</v>
      </c>
      <c r="L237" s="1" t="s">
        <v>340</v>
      </c>
      <c r="M237" s="1" t="s">
        <v>427</v>
      </c>
      <c r="N237" s="1"/>
    </row>
    <row r="238" spans="2:14" s="22" customFormat="1" ht="12" customHeight="1">
      <c r="B238" s="11" t="s">
        <v>638</v>
      </c>
      <c r="C238" s="11" t="s">
        <v>78</v>
      </c>
      <c r="D238" s="28">
        <v>4037</v>
      </c>
      <c r="E238" s="11">
        <v>219</v>
      </c>
      <c r="F238" s="11">
        <v>109</v>
      </c>
      <c r="G238" s="11">
        <v>54</v>
      </c>
      <c r="H238" s="11">
        <v>4205</v>
      </c>
      <c r="I238" s="11">
        <v>474</v>
      </c>
      <c r="J238" s="11">
        <v>145</v>
      </c>
      <c r="K238" s="11">
        <v>650</v>
      </c>
      <c r="L238" s="11">
        <v>2646</v>
      </c>
      <c r="M238" s="11">
        <v>3098</v>
      </c>
      <c r="N238" s="11"/>
    </row>
    <row r="239" spans="2:14" s="12" customFormat="1" ht="12" customHeight="1">
      <c r="B239" s="1" t="s">
        <v>277</v>
      </c>
      <c r="C239" s="4" t="s">
        <v>320</v>
      </c>
      <c r="D239" s="39">
        <v>13484</v>
      </c>
      <c r="E239" s="4" t="s">
        <v>93</v>
      </c>
      <c r="F239" s="4" t="s">
        <v>238</v>
      </c>
      <c r="G239" s="4" t="s">
        <v>239</v>
      </c>
      <c r="H239" s="4" t="s">
        <v>120</v>
      </c>
      <c r="I239" s="4" t="s">
        <v>143</v>
      </c>
      <c r="J239" s="4" t="s">
        <v>467</v>
      </c>
      <c r="K239" s="4" t="s">
        <v>344</v>
      </c>
      <c r="L239" s="4"/>
      <c r="M239" s="4"/>
      <c r="N239" s="4"/>
    </row>
    <row r="240" spans="2:14" s="22" customFormat="1" ht="12" customHeight="1">
      <c r="B240" s="23" t="s">
        <v>639</v>
      </c>
      <c r="C240" s="23" t="s">
        <v>79</v>
      </c>
      <c r="D240" s="31">
        <v>4038</v>
      </c>
      <c r="E240" s="23">
        <v>378</v>
      </c>
      <c r="F240" s="23">
        <v>218</v>
      </c>
      <c r="G240" s="23">
        <v>131</v>
      </c>
      <c r="H240" s="23">
        <v>652</v>
      </c>
      <c r="I240" s="23">
        <v>2956</v>
      </c>
      <c r="J240" s="23">
        <v>145</v>
      </c>
      <c r="K240" s="23">
        <v>994</v>
      </c>
      <c r="L240" s="23"/>
      <c r="M240" s="23"/>
      <c r="N240" s="23"/>
    </row>
    <row r="241" spans="2:14" s="12" customFormat="1" ht="12" customHeight="1">
      <c r="B241" s="4"/>
      <c r="C241" s="1" t="s">
        <v>468</v>
      </c>
      <c r="D241" s="38">
        <v>13182</v>
      </c>
      <c r="E241" s="1" t="s">
        <v>99</v>
      </c>
      <c r="F241" s="1" t="s">
        <v>240</v>
      </c>
      <c r="G241" s="1" t="s">
        <v>241</v>
      </c>
      <c r="H241" s="1" t="s">
        <v>144</v>
      </c>
      <c r="I241" s="1" t="s">
        <v>147</v>
      </c>
      <c r="J241" s="1" t="s">
        <v>242</v>
      </c>
      <c r="K241" s="1" t="s">
        <v>422</v>
      </c>
      <c r="L241" s="1" t="s">
        <v>469</v>
      </c>
      <c r="M241" s="1" t="s">
        <v>448</v>
      </c>
      <c r="N241" s="1" t="s">
        <v>470</v>
      </c>
    </row>
    <row r="242" spans="2:14" s="22" customFormat="1" ht="12" customHeight="1">
      <c r="B242" s="23"/>
      <c r="C242" s="11" t="s">
        <v>80</v>
      </c>
      <c r="D242" s="28">
        <v>4048</v>
      </c>
      <c r="E242" s="11">
        <v>4331</v>
      </c>
      <c r="F242" s="11">
        <v>218</v>
      </c>
      <c r="G242" s="11">
        <v>131</v>
      </c>
      <c r="H242" s="11">
        <v>4206</v>
      </c>
      <c r="I242" s="11">
        <v>474</v>
      </c>
      <c r="J242" s="11">
        <v>1133</v>
      </c>
      <c r="K242" s="11">
        <v>428</v>
      </c>
      <c r="L242" s="11">
        <v>510</v>
      </c>
      <c r="M242" s="11">
        <v>260</v>
      </c>
      <c r="N242" s="11">
        <v>1989</v>
      </c>
    </row>
    <row r="243" spans="2:14" s="12" customFormat="1" ht="12" customHeight="1">
      <c r="B243" s="4"/>
      <c r="C243" s="1" t="s">
        <v>510</v>
      </c>
      <c r="D243" s="38">
        <v>13193</v>
      </c>
      <c r="E243" s="1" t="s">
        <v>680</v>
      </c>
      <c r="F243" s="1" t="s">
        <v>681</v>
      </c>
      <c r="G243" s="1" t="s">
        <v>682</v>
      </c>
      <c r="H243" s="1" t="s">
        <v>683</v>
      </c>
      <c r="I243" s="1" t="s">
        <v>684</v>
      </c>
      <c r="J243" s="1" t="s">
        <v>685</v>
      </c>
      <c r="K243" s="1"/>
      <c r="L243" s="1"/>
      <c r="M243" s="1"/>
      <c r="N243" s="1"/>
    </row>
    <row r="244" spans="2:14" s="22" customFormat="1" ht="12" customHeight="1">
      <c r="B244" s="11"/>
      <c r="C244" s="11" t="s">
        <v>640</v>
      </c>
      <c r="D244" s="28">
        <v>3973</v>
      </c>
      <c r="E244" s="11">
        <f>1400/1.81</f>
        <v>773.4806629834254</v>
      </c>
      <c r="F244" s="11">
        <f>131/1.03</f>
        <v>127.18446601941747</v>
      </c>
      <c r="G244" s="11">
        <f>218/1.14</f>
        <v>191.2280701754386</v>
      </c>
      <c r="H244" s="11">
        <f>95/0.99</f>
        <v>95.95959595959596</v>
      </c>
      <c r="I244" s="11">
        <f>51/1.07</f>
        <v>47.66355140186916</v>
      </c>
      <c r="J244" s="11">
        <f>520/1.05</f>
        <v>495.23809523809524</v>
      </c>
      <c r="K244" s="11"/>
      <c r="L244" s="11"/>
      <c r="M244" s="11"/>
      <c r="N244" s="11"/>
    </row>
    <row r="245" spans="2:14" s="22" customFormat="1" ht="12" customHeight="1">
      <c r="B245" s="51"/>
      <c r="C245" s="51"/>
      <c r="D245" s="41"/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2:14" s="22" customFormat="1" ht="12" customHeight="1">
      <c r="B246" s="53"/>
      <c r="C246" s="53"/>
      <c r="D246" s="36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2:14" s="22" customFormat="1" ht="12" customHeight="1">
      <c r="B247" s="55"/>
      <c r="C247" s="55"/>
      <c r="D247" s="46"/>
      <c r="E247" s="55"/>
      <c r="F247" s="55"/>
      <c r="G247" s="55"/>
      <c r="H247" s="55"/>
      <c r="I247" s="55"/>
      <c r="J247" s="55"/>
      <c r="K247" s="55"/>
      <c r="L247" s="55"/>
      <c r="M247" s="55"/>
      <c r="N247" s="55"/>
    </row>
    <row r="248" spans="2:14" s="12" customFormat="1" ht="12" customHeight="1">
      <c r="B248" s="4" t="s">
        <v>284</v>
      </c>
      <c r="C248" s="4" t="s">
        <v>511</v>
      </c>
      <c r="D248" s="39">
        <v>12973</v>
      </c>
      <c r="E248" s="4" t="s">
        <v>676</v>
      </c>
      <c r="F248" s="4" t="s">
        <v>651</v>
      </c>
      <c r="G248" s="4" t="s">
        <v>677</v>
      </c>
      <c r="H248" s="4" t="s">
        <v>120</v>
      </c>
      <c r="I248" s="4" t="s">
        <v>126</v>
      </c>
      <c r="J248" s="4" t="s">
        <v>678</v>
      </c>
      <c r="K248" s="4" t="s">
        <v>679</v>
      </c>
      <c r="L248" s="4"/>
      <c r="M248" s="4"/>
      <c r="N248" s="4"/>
    </row>
    <row r="249" spans="2:14" s="22" customFormat="1" ht="12" customHeight="1">
      <c r="B249" s="11" t="s">
        <v>617</v>
      </c>
      <c r="C249" s="11" t="s">
        <v>641</v>
      </c>
      <c r="D249" s="28">
        <v>3849</v>
      </c>
      <c r="E249" s="11">
        <f>416/1</f>
        <v>416</v>
      </c>
      <c r="F249" s="11">
        <f>308/0.82</f>
        <v>375.609756097561</v>
      </c>
      <c r="G249" s="11">
        <f>353/0.79</f>
        <v>446.83544303797464</v>
      </c>
      <c r="H249" s="11">
        <f>652/1.14</f>
        <v>571.9298245614035</v>
      </c>
      <c r="I249" s="11">
        <f>837/1.21</f>
        <v>691.7355371900827</v>
      </c>
      <c r="J249" s="11">
        <f>729/1.47</f>
        <v>495.9183673469388</v>
      </c>
      <c r="K249" s="11">
        <f>1640/1.65</f>
        <v>993.939393939394</v>
      </c>
      <c r="L249" s="11"/>
      <c r="M249" s="11"/>
      <c r="N249" s="11"/>
    </row>
    <row r="250" spans="2:14" s="12" customFormat="1" ht="12" customHeight="1">
      <c r="B250" s="1" t="s">
        <v>475</v>
      </c>
      <c r="C250" s="4"/>
      <c r="D250" s="39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 s="22" customFormat="1" ht="12" customHeight="1">
      <c r="B251" s="11" t="s">
        <v>642</v>
      </c>
      <c r="C251" s="11"/>
      <c r="D251" s="28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 s="12" customFormat="1" ht="12" customHeight="1">
      <c r="B252" s="1" t="s">
        <v>476</v>
      </c>
      <c r="C252" s="4"/>
      <c r="D252" s="39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s="22" customFormat="1" ht="12" customHeight="1">
      <c r="A253" s="22" t="s">
        <v>643</v>
      </c>
      <c r="B253" s="11" t="s">
        <v>686</v>
      </c>
      <c r="C253" s="11"/>
      <c r="D253" s="28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6"/>
  <sheetViews>
    <sheetView workbookViewId="0" topLeftCell="A1">
      <selection activeCell="G167" sqref="G167"/>
    </sheetView>
  </sheetViews>
  <sheetFormatPr defaultColWidth="9.00390625" defaultRowHeight="13.5"/>
  <cols>
    <col min="1" max="1" width="1.625" style="60" customWidth="1"/>
    <col min="2" max="2" width="11.875" style="60" bestFit="1" customWidth="1"/>
    <col min="3" max="3" width="15.125" style="101" bestFit="1" customWidth="1"/>
    <col min="4" max="4" width="5.75390625" style="97" bestFit="1" customWidth="1"/>
    <col min="5" max="11" width="12.75390625" style="60" customWidth="1"/>
    <col min="12" max="12" width="1.625" style="60" customWidth="1"/>
    <col min="13" max="16384" width="9.00390625" style="60" customWidth="1"/>
  </cols>
  <sheetData>
    <row r="2" spans="2:11" ht="12" customHeight="1">
      <c r="B2" s="57" t="s">
        <v>243</v>
      </c>
      <c r="C2" s="58" t="s">
        <v>688</v>
      </c>
      <c r="D2" s="59">
        <v>852</v>
      </c>
      <c r="E2" s="58" t="s">
        <v>776</v>
      </c>
      <c r="F2" s="58" t="s">
        <v>777</v>
      </c>
      <c r="G2" s="58" t="s">
        <v>778</v>
      </c>
      <c r="H2" s="58" t="s">
        <v>779</v>
      </c>
      <c r="I2" s="58" t="s">
        <v>780</v>
      </c>
      <c r="J2" s="58"/>
      <c r="K2" s="58"/>
    </row>
    <row r="3" spans="2:11" s="64" customFormat="1" ht="12" customHeight="1">
      <c r="B3" s="61" t="s">
        <v>575</v>
      </c>
      <c r="C3" s="63"/>
      <c r="D3" s="62">
        <v>1706</v>
      </c>
      <c r="E3" s="63"/>
      <c r="F3" s="63"/>
      <c r="G3" s="63"/>
      <c r="H3" s="63"/>
      <c r="I3" s="63"/>
      <c r="J3" s="63"/>
      <c r="K3" s="63"/>
    </row>
    <row r="4" spans="2:11" ht="12" customHeight="1">
      <c r="B4" s="65"/>
      <c r="C4" s="111" t="s">
        <v>706</v>
      </c>
      <c r="D4" s="66">
        <v>1030</v>
      </c>
      <c r="E4" s="57" t="s">
        <v>777</v>
      </c>
      <c r="F4" s="57" t="s">
        <v>779</v>
      </c>
      <c r="G4" s="57" t="s">
        <v>781</v>
      </c>
      <c r="H4" s="58" t="s">
        <v>780</v>
      </c>
      <c r="I4" s="58" t="s">
        <v>782</v>
      </c>
      <c r="J4" s="58" t="s">
        <v>783</v>
      </c>
      <c r="K4" s="58"/>
    </row>
    <row r="5" spans="2:11" s="64" customFormat="1" ht="12" customHeight="1">
      <c r="B5" s="61"/>
      <c r="C5" s="67"/>
      <c r="D5" s="66">
        <v>1934</v>
      </c>
      <c r="E5" s="67"/>
      <c r="F5" s="67"/>
      <c r="G5" s="67"/>
      <c r="H5" s="63"/>
      <c r="I5" s="63"/>
      <c r="J5" s="63"/>
      <c r="K5" s="63"/>
    </row>
    <row r="6" spans="2:11" s="64" customFormat="1" ht="12" customHeight="1">
      <c r="B6" s="61"/>
      <c r="C6" s="69" t="s">
        <v>689</v>
      </c>
      <c r="D6" s="68">
        <v>746</v>
      </c>
      <c r="E6" s="69" t="s">
        <v>776</v>
      </c>
      <c r="F6" s="69" t="s">
        <v>777</v>
      </c>
      <c r="G6" s="69" t="s">
        <v>779</v>
      </c>
      <c r="H6" s="70" t="s">
        <v>784</v>
      </c>
      <c r="I6" s="70" t="s">
        <v>814</v>
      </c>
      <c r="J6" s="70"/>
      <c r="K6" s="70"/>
    </row>
    <row r="7" spans="2:11" s="64" customFormat="1" ht="12" customHeight="1">
      <c r="B7" s="61"/>
      <c r="C7" s="72"/>
      <c r="D7" s="71">
        <v>2318</v>
      </c>
      <c r="E7" s="72"/>
      <c r="F7" s="72"/>
      <c r="G7" s="72"/>
      <c r="H7" s="73"/>
      <c r="I7" s="73"/>
      <c r="J7" s="73"/>
      <c r="K7" s="73"/>
    </row>
    <row r="8" spans="2:11" ht="12" customHeight="1">
      <c r="B8" s="57" t="s">
        <v>244</v>
      </c>
      <c r="C8" s="111" t="s">
        <v>707</v>
      </c>
      <c r="D8" s="66">
        <v>745</v>
      </c>
      <c r="E8" s="57" t="s">
        <v>776</v>
      </c>
      <c r="F8" s="57" t="s">
        <v>777</v>
      </c>
      <c r="G8" s="58" t="s">
        <v>779</v>
      </c>
      <c r="H8" s="57" t="s">
        <v>781</v>
      </c>
      <c r="I8" s="57"/>
      <c r="J8" s="58"/>
      <c r="K8" s="58"/>
    </row>
    <row r="9" spans="2:11" s="64" customFormat="1" ht="12" customHeight="1">
      <c r="B9" s="61" t="s">
        <v>576</v>
      </c>
      <c r="C9" s="67"/>
      <c r="D9" s="66">
        <v>2318</v>
      </c>
      <c r="E9" s="67"/>
      <c r="F9" s="67"/>
      <c r="G9" s="63"/>
      <c r="H9" s="67"/>
      <c r="I9" s="67"/>
      <c r="J9" s="63"/>
      <c r="K9" s="63"/>
    </row>
    <row r="10" spans="2:11" ht="12" customHeight="1">
      <c r="B10" s="65"/>
      <c r="C10" s="112" t="s">
        <v>708</v>
      </c>
      <c r="D10" s="68">
        <v>484</v>
      </c>
      <c r="E10" s="74" t="s">
        <v>776</v>
      </c>
      <c r="F10" s="75" t="s">
        <v>777</v>
      </c>
      <c r="G10" s="75" t="s">
        <v>778</v>
      </c>
      <c r="H10" s="74" t="s">
        <v>779</v>
      </c>
      <c r="I10" s="75" t="s">
        <v>785</v>
      </c>
      <c r="J10" s="74" t="s">
        <v>786</v>
      </c>
      <c r="K10" s="74" t="s">
        <v>815</v>
      </c>
    </row>
    <row r="11" spans="2:11" s="64" customFormat="1" ht="12" customHeight="1">
      <c r="B11" s="61"/>
      <c r="C11" s="76"/>
      <c r="D11" s="71">
        <v>2333</v>
      </c>
      <c r="E11" s="76"/>
      <c r="F11" s="77"/>
      <c r="G11" s="77"/>
      <c r="H11" s="76"/>
      <c r="I11" s="77"/>
      <c r="J11" s="76"/>
      <c r="K11" s="76"/>
    </row>
    <row r="12" spans="2:11" ht="12" customHeight="1">
      <c r="B12" s="65"/>
      <c r="C12" s="113" t="s">
        <v>709</v>
      </c>
      <c r="D12" s="66">
        <v>485</v>
      </c>
      <c r="E12" s="65" t="s">
        <v>777</v>
      </c>
      <c r="F12" s="65" t="s">
        <v>779</v>
      </c>
      <c r="G12" s="65" t="s">
        <v>782</v>
      </c>
      <c r="H12" s="78"/>
      <c r="I12" s="78"/>
      <c r="J12" s="78"/>
      <c r="K12" s="78"/>
    </row>
    <row r="13" spans="2:11" s="64" customFormat="1" ht="12" customHeight="1">
      <c r="B13" s="61"/>
      <c r="C13" s="67"/>
      <c r="D13" s="66">
        <v>1949</v>
      </c>
      <c r="E13" s="67"/>
      <c r="F13" s="67"/>
      <c r="G13" s="67"/>
      <c r="H13" s="63"/>
      <c r="I13" s="63"/>
      <c r="J13" s="63"/>
      <c r="K13" s="63"/>
    </row>
    <row r="14" spans="2:11" ht="12" customHeight="1">
      <c r="B14" s="57" t="s">
        <v>245</v>
      </c>
      <c r="C14" s="112"/>
      <c r="D14" s="68"/>
      <c r="E14" s="74"/>
      <c r="F14" s="75"/>
      <c r="G14" s="75"/>
      <c r="H14" s="74"/>
      <c r="I14" s="74"/>
      <c r="J14" s="74"/>
      <c r="K14" s="74"/>
    </row>
    <row r="15" spans="2:11" s="64" customFormat="1" ht="12" customHeight="1">
      <c r="B15" s="61" t="s">
        <v>579</v>
      </c>
      <c r="C15" s="76"/>
      <c r="D15" s="71"/>
      <c r="E15" s="76"/>
      <c r="F15" s="77"/>
      <c r="G15" s="77"/>
      <c r="H15" s="76"/>
      <c r="I15" s="76"/>
      <c r="J15" s="76"/>
      <c r="K15" s="76"/>
    </row>
    <row r="16" spans="2:11" ht="12" customHeight="1">
      <c r="B16" s="57" t="s">
        <v>246</v>
      </c>
      <c r="C16" s="111" t="s">
        <v>710</v>
      </c>
      <c r="D16" s="66">
        <v>381</v>
      </c>
      <c r="E16" s="58" t="s">
        <v>777</v>
      </c>
      <c r="F16" s="58" t="s">
        <v>779</v>
      </c>
      <c r="G16" s="57" t="s">
        <v>785</v>
      </c>
      <c r="H16" s="58" t="s">
        <v>780</v>
      </c>
      <c r="I16" s="58" t="s">
        <v>816</v>
      </c>
      <c r="J16" s="58"/>
      <c r="K16" s="58"/>
    </row>
    <row r="17" spans="2:11" s="64" customFormat="1" ht="12" customHeight="1">
      <c r="B17" s="79" t="s">
        <v>581</v>
      </c>
      <c r="C17" s="67"/>
      <c r="D17" s="66">
        <v>1709</v>
      </c>
      <c r="E17" s="63"/>
      <c r="F17" s="63"/>
      <c r="G17" s="67"/>
      <c r="H17" s="63"/>
      <c r="I17" s="63"/>
      <c r="J17" s="63"/>
      <c r="K17" s="63"/>
    </row>
    <row r="18" spans="2:11" ht="12" customHeight="1">
      <c r="B18" s="57" t="s">
        <v>247</v>
      </c>
      <c r="C18" s="112" t="s">
        <v>711</v>
      </c>
      <c r="D18" s="68">
        <v>16250</v>
      </c>
      <c r="E18" s="74" t="s">
        <v>777</v>
      </c>
      <c r="F18" s="74" t="s">
        <v>779</v>
      </c>
      <c r="G18" s="75" t="s">
        <v>787</v>
      </c>
      <c r="H18" s="74" t="s">
        <v>788</v>
      </c>
      <c r="I18" s="75" t="s">
        <v>789</v>
      </c>
      <c r="J18" s="74" t="s">
        <v>817</v>
      </c>
      <c r="K18" s="74"/>
    </row>
    <row r="19" spans="2:11" s="64" customFormat="1" ht="12" customHeight="1">
      <c r="B19" s="61" t="s">
        <v>583</v>
      </c>
      <c r="C19" s="72"/>
      <c r="D19" s="71">
        <v>2213</v>
      </c>
      <c r="E19" s="72"/>
      <c r="F19" s="72"/>
      <c r="G19" s="73"/>
      <c r="H19" s="72"/>
      <c r="I19" s="73"/>
      <c r="J19" s="72"/>
      <c r="K19" s="72"/>
    </row>
    <row r="20" spans="2:11" s="64" customFormat="1" ht="12" customHeight="1">
      <c r="B20" s="61"/>
      <c r="C20" s="80" t="s">
        <v>690</v>
      </c>
      <c r="D20" s="66">
        <v>16085</v>
      </c>
      <c r="E20" s="80" t="s">
        <v>777</v>
      </c>
      <c r="F20" s="80" t="s">
        <v>790</v>
      </c>
      <c r="G20" s="81" t="s">
        <v>779</v>
      </c>
      <c r="H20" s="80" t="s">
        <v>791</v>
      </c>
      <c r="I20" s="81" t="s">
        <v>818</v>
      </c>
      <c r="J20" s="80"/>
      <c r="K20" s="80"/>
    </row>
    <row r="21" spans="2:11" s="64" customFormat="1" ht="12" customHeight="1">
      <c r="B21" s="61"/>
      <c r="C21" s="67"/>
      <c r="D21" s="66">
        <v>2057</v>
      </c>
      <c r="E21" s="67"/>
      <c r="F21" s="67"/>
      <c r="G21" s="63"/>
      <c r="H21" s="67"/>
      <c r="I21" s="63"/>
      <c r="J21" s="67"/>
      <c r="K21" s="67"/>
    </row>
    <row r="22" spans="2:11" ht="12" customHeight="1">
      <c r="B22" s="65"/>
      <c r="C22" s="112" t="s">
        <v>712</v>
      </c>
      <c r="D22" s="68" t="s">
        <v>542</v>
      </c>
      <c r="E22" s="74" t="s">
        <v>777</v>
      </c>
      <c r="F22" s="75" t="s">
        <v>778</v>
      </c>
      <c r="G22" s="74" t="s">
        <v>790</v>
      </c>
      <c r="H22" s="75" t="s">
        <v>779</v>
      </c>
      <c r="I22" s="75" t="s">
        <v>785</v>
      </c>
      <c r="J22" s="75" t="s">
        <v>786</v>
      </c>
      <c r="K22" s="75"/>
    </row>
    <row r="23" spans="2:11" s="64" customFormat="1" ht="12" customHeight="1">
      <c r="B23" s="79"/>
      <c r="C23" s="76" t="s">
        <v>691</v>
      </c>
      <c r="D23" s="71" t="s">
        <v>584</v>
      </c>
      <c r="E23" s="76" t="s">
        <v>776</v>
      </c>
      <c r="F23" s="77" t="s">
        <v>792</v>
      </c>
      <c r="G23" s="76" t="s">
        <v>786</v>
      </c>
      <c r="H23" s="77" t="s">
        <v>819</v>
      </c>
      <c r="I23" s="77" t="s">
        <v>816</v>
      </c>
      <c r="J23" s="77"/>
      <c r="K23" s="77"/>
    </row>
    <row r="24" spans="2:11" ht="12" customHeight="1">
      <c r="B24" s="57" t="s">
        <v>248</v>
      </c>
      <c r="C24" s="111" t="s">
        <v>713</v>
      </c>
      <c r="D24" s="66">
        <v>16208</v>
      </c>
      <c r="E24" s="57" t="s">
        <v>776</v>
      </c>
      <c r="F24" s="57" t="s">
        <v>779</v>
      </c>
      <c r="G24" s="57" t="s">
        <v>786</v>
      </c>
      <c r="H24" s="58" t="s">
        <v>793</v>
      </c>
      <c r="I24" s="58"/>
      <c r="J24" s="58"/>
      <c r="K24" s="58"/>
    </row>
    <row r="25" spans="2:11" s="64" customFormat="1" ht="12" customHeight="1">
      <c r="B25" s="61" t="s">
        <v>585</v>
      </c>
      <c r="C25" s="67" t="s">
        <v>692</v>
      </c>
      <c r="D25" s="66">
        <v>2482</v>
      </c>
      <c r="E25" s="67" t="s">
        <v>776</v>
      </c>
      <c r="F25" s="67" t="s">
        <v>777</v>
      </c>
      <c r="G25" s="67" t="s">
        <v>816</v>
      </c>
      <c r="H25" s="63" t="s">
        <v>866</v>
      </c>
      <c r="I25" s="63"/>
      <c r="J25" s="63"/>
      <c r="K25" s="63"/>
    </row>
    <row r="26" spans="2:11" ht="12" customHeight="1">
      <c r="B26" s="65"/>
      <c r="C26" s="112" t="s">
        <v>714</v>
      </c>
      <c r="D26" s="68" t="s">
        <v>546</v>
      </c>
      <c r="E26" s="75" t="s">
        <v>777</v>
      </c>
      <c r="F26" s="74" t="s">
        <v>790</v>
      </c>
      <c r="G26" s="75" t="s">
        <v>779</v>
      </c>
      <c r="H26" s="74" t="s">
        <v>820</v>
      </c>
      <c r="I26" s="74" t="s">
        <v>867</v>
      </c>
      <c r="J26" s="75"/>
      <c r="K26" s="74"/>
    </row>
    <row r="27" spans="2:11" s="64" customFormat="1" ht="12" customHeight="1">
      <c r="B27" s="61"/>
      <c r="C27" s="76"/>
      <c r="D27" s="71" t="s">
        <v>586</v>
      </c>
      <c r="E27" s="77"/>
      <c r="F27" s="76"/>
      <c r="G27" s="77"/>
      <c r="H27" s="76"/>
      <c r="I27" s="76"/>
      <c r="J27" s="77"/>
      <c r="K27" s="76"/>
    </row>
    <row r="28" spans="2:11" s="64" customFormat="1" ht="12" customHeight="1">
      <c r="B28" s="61"/>
      <c r="C28" s="72" t="s">
        <v>769</v>
      </c>
      <c r="D28" s="66">
        <v>16168</v>
      </c>
      <c r="E28" s="73" t="s">
        <v>776</v>
      </c>
      <c r="F28" s="72" t="s">
        <v>777</v>
      </c>
      <c r="G28" s="73" t="s">
        <v>821</v>
      </c>
      <c r="H28" s="72" t="s">
        <v>816</v>
      </c>
      <c r="I28" s="72" t="s">
        <v>814</v>
      </c>
      <c r="J28" s="73"/>
      <c r="K28" s="72"/>
    </row>
    <row r="29" spans="2:11" s="64" customFormat="1" ht="12" customHeight="1">
      <c r="B29" s="61"/>
      <c r="C29" s="67"/>
      <c r="D29" s="66">
        <v>2630</v>
      </c>
      <c r="E29" s="63"/>
      <c r="F29" s="67"/>
      <c r="G29" s="63"/>
      <c r="H29" s="67"/>
      <c r="I29" s="67"/>
      <c r="J29" s="63"/>
      <c r="K29" s="67"/>
    </row>
    <row r="30" spans="2:11" s="64" customFormat="1" ht="12" customHeight="1">
      <c r="B30" s="57" t="s">
        <v>249</v>
      </c>
      <c r="C30" s="69" t="s">
        <v>770</v>
      </c>
      <c r="D30" s="68" t="s">
        <v>547</v>
      </c>
      <c r="E30" s="70" t="s">
        <v>777</v>
      </c>
      <c r="F30" s="69" t="s">
        <v>778</v>
      </c>
      <c r="G30" s="70" t="s">
        <v>790</v>
      </c>
      <c r="H30" s="69" t="s">
        <v>784</v>
      </c>
      <c r="I30" s="69"/>
      <c r="J30" s="70"/>
      <c r="K30" s="69"/>
    </row>
    <row r="31" spans="2:11" s="64" customFormat="1" ht="12" customHeight="1">
      <c r="B31" s="61" t="s">
        <v>585</v>
      </c>
      <c r="C31" s="67" t="s">
        <v>771</v>
      </c>
      <c r="D31" s="71" t="s">
        <v>589</v>
      </c>
      <c r="E31" s="73" t="s">
        <v>776</v>
      </c>
      <c r="F31" s="72" t="s">
        <v>777</v>
      </c>
      <c r="G31" s="73" t="s">
        <v>784</v>
      </c>
      <c r="H31" s="72" t="s">
        <v>816</v>
      </c>
      <c r="I31" s="72" t="s">
        <v>822</v>
      </c>
      <c r="J31" s="73"/>
      <c r="K31" s="72"/>
    </row>
    <row r="32" spans="2:11" ht="12" customHeight="1">
      <c r="B32" s="65"/>
      <c r="C32" s="111" t="s">
        <v>715</v>
      </c>
      <c r="D32" s="66">
        <v>15951</v>
      </c>
      <c r="E32" s="57" t="s">
        <v>776</v>
      </c>
      <c r="F32" s="57" t="s">
        <v>777</v>
      </c>
      <c r="G32" s="58" t="s">
        <v>794</v>
      </c>
      <c r="H32" s="57" t="s">
        <v>822</v>
      </c>
      <c r="I32" s="57"/>
      <c r="J32" s="57"/>
      <c r="K32" s="57"/>
    </row>
    <row r="33" spans="2:11" s="64" customFormat="1" ht="12" customHeight="1">
      <c r="B33" s="61"/>
      <c r="C33" s="67"/>
      <c r="D33" s="66">
        <v>2930</v>
      </c>
      <c r="E33" s="67"/>
      <c r="F33" s="67"/>
      <c r="G33" s="63"/>
      <c r="H33" s="67"/>
      <c r="I33" s="67"/>
      <c r="J33" s="67"/>
      <c r="K33" s="67"/>
    </row>
    <row r="34" spans="2:11" ht="12" customHeight="1">
      <c r="B34" s="57" t="s">
        <v>250</v>
      </c>
      <c r="C34" s="112"/>
      <c r="D34" s="68"/>
      <c r="E34" s="74"/>
      <c r="F34" s="74"/>
      <c r="G34" s="74"/>
      <c r="H34" s="74"/>
      <c r="I34" s="74"/>
      <c r="J34" s="74"/>
      <c r="K34" s="74"/>
    </row>
    <row r="35" spans="2:11" s="64" customFormat="1" ht="12" customHeight="1">
      <c r="B35" s="79" t="s">
        <v>591</v>
      </c>
      <c r="C35" s="76"/>
      <c r="D35" s="71"/>
      <c r="E35" s="76"/>
      <c r="F35" s="76"/>
      <c r="G35" s="76"/>
      <c r="H35" s="76"/>
      <c r="I35" s="76"/>
      <c r="J35" s="76"/>
      <c r="K35" s="76"/>
    </row>
    <row r="36" spans="2:11" ht="12" customHeight="1">
      <c r="B36" s="57" t="s">
        <v>251</v>
      </c>
      <c r="C36" s="111" t="s">
        <v>716</v>
      </c>
      <c r="D36" s="66"/>
      <c r="E36" s="57" t="s">
        <v>776</v>
      </c>
      <c r="F36" s="57" t="s">
        <v>777</v>
      </c>
      <c r="G36" s="57" t="s">
        <v>795</v>
      </c>
      <c r="H36" s="58" t="s">
        <v>823</v>
      </c>
      <c r="I36" s="58"/>
      <c r="J36" s="58"/>
      <c r="K36" s="58"/>
    </row>
    <row r="37" spans="2:11" s="64" customFormat="1" ht="12" customHeight="1">
      <c r="B37" s="61" t="s">
        <v>593</v>
      </c>
      <c r="C37" s="67"/>
      <c r="D37" s="66"/>
      <c r="E37" s="67"/>
      <c r="F37" s="67"/>
      <c r="G37" s="67"/>
      <c r="H37" s="63"/>
      <c r="I37" s="63"/>
      <c r="J37" s="63"/>
      <c r="K37" s="63"/>
    </row>
    <row r="38" spans="2:11" ht="12" customHeight="1">
      <c r="B38" s="57" t="s">
        <v>252</v>
      </c>
      <c r="C38" s="112" t="s">
        <v>717</v>
      </c>
      <c r="D38" s="68">
        <v>16099</v>
      </c>
      <c r="E38" s="74" t="s">
        <v>777</v>
      </c>
      <c r="F38" s="75" t="s">
        <v>792</v>
      </c>
      <c r="G38" s="74" t="s">
        <v>790</v>
      </c>
      <c r="H38" s="75" t="s">
        <v>779</v>
      </c>
      <c r="I38" s="75" t="s">
        <v>796</v>
      </c>
      <c r="J38" s="74" t="s">
        <v>824</v>
      </c>
      <c r="K38" s="74"/>
    </row>
    <row r="39" spans="2:11" s="64" customFormat="1" ht="12" customHeight="1">
      <c r="B39" s="61" t="s">
        <v>583</v>
      </c>
      <c r="C39" s="76"/>
      <c r="D39" s="71">
        <v>3385</v>
      </c>
      <c r="E39" s="76"/>
      <c r="F39" s="77"/>
      <c r="G39" s="76"/>
      <c r="H39" s="77"/>
      <c r="I39" s="77"/>
      <c r="J39" s="76"/>
      <c r="K39" s="76"/>
    </row>
    <row r="40" spans="2:11" s="64" customFormat="1" ht="12" customHeight="1">
      <c r="B40" s="82"/>
      <c r="C40" s="84"/>
      <c r="D40" s="83"/>
      <c r="E40" s="84"/>
      <c r="F40" s="85"/>
      <c r="G40" s="84"/>
      <c r="H40" s="84"/>
      <c r="I40" s="84"/>
      <c r="J40" s="84"/>
      <c r="K40" s="84"/>
    </row>
    <row r="41" spans="2:11" s="64" customFormat="1" ht="12" customHeight="1">
      <c r="B41" s="86"/>
      <c r="C41" s="87"/>
      <c r="D41" s="83"/>
      <c r="E41" s="87"/>
      <c r="F41" s="88"/>
      <c r="G41" s="87"/>
      <c r="H41" s="87"/>
      <c r="I41" s="87"/>
      <c r="J41" s="87"/>
      <c r="K41" s="87"/>
    </row>
    <row r="42" spans="2:11" s="64" customFormat="1" ht="12" customHeight="1">
      <c r="B42" s="89"/>
      <c r="C42" s="91"/>
      <c r="D42" s="90"/>
      <c r="E42" s="91"/>
      <c r="F42" s="92"/>
      <c r="G42" s="91"/>
      <c r="H42" s="91"/>
      <c r="I42" s="91"/>
      <c r="J42" s="91"/>
      <c r="K42" s="91"/>
    </row>
    <row r="43" spans="2:11" ht="12" customHeight="1">
      <c r="B43" s="57" t="s">
        <v>253</v>
      </c>
      <c r="C43" s="111"/>
      <c r="D43" s="68"/>
      <c r="E43" s="57"/>
      <c r="F43" s="57"/>
      <c r="G43" s="57"/>
      <c r="H43" s="58"/>
      <c r="I43" s="58"/>
      <c r="J43" s="58"/>
      <c r="K43" s="58"/>
    </row>
    <row r="44" spans="2:11" s="64" customFormat="1" ht="12" customHeight="1">
      <c r="B44" s="61" t="s">
        <v>583</v>
      </c>
      <c r="C44" s="67"/>
      <c r="D44" s="66"/>
      <c r="E44" s="67"/>
      <c r="F44" s="67"/>
      <c r="G44" s="67"/>
      <c r="H44" s="63"/>
      <c r="I44" s="63"/>
      <c r="J44" s="63"/>
      <c r="K44" s="63"/>
    </row>
    <row r="45" spans="2:11" ht="12" customHeight="1">
      <c r="B45" s="57" t="s">
        <v>254</v>
      </c>
      <c r="C45" s="112" t="s">
        <v>718</v>
      </c>
      <c r="D45" s="68" t="s">
        <v>563</v>
      </c>
      <c r="E45" s="74" t="s">
        <v>776</v>
      </c>
      <c r="F45" s="75" t="s">
        <v>777</v>
      </c>
      <c r="G45" s="74" t="s">
        <v>797</v>
      </c>
      <c r="H45" s="74" t="s">
        <v>798</v>
      </c>
      <c r="I45" s="74" t="s">
        <v>799</v>
      </c>
      <c r="J45" s="74"/>
      <c r="K45" s="74"/>
    </row>
    <row r="46" spans="2:11" s="64" customFormat="1" ht="12" customHeight="1">
      <c r="B46" s="79" t="s">
        <v>583</v>
      </c>
      <c r="C46" s="76"/>
      <c r="D46" s="93" t="s">
        <v>605</v>
      </c>
      <c r="E46" s="76"/>
      <c r="F46" s="77"/>
      <c r="G46" s="76"/>
      <c r="H46" s="76"/>
      <c r="I46" s="76"/>
      <c r="J46" s="76"/>
      <c r="K46" s="76"/>
    </row>
    <row r="47" spans="2:11" ht="12" customHeight="1">
      <c r="B47" s="57" t="s">
        <v>255</v>
      </c>
      <c r="C47" s="114" t="s">
        <v>719</v>
      </c>
      <c r="D47" s="118" t="s">
        <v>568</v>
      </c>
      <c r="E47" s="58" t="s">
        <v>792</v>
      </c>
      <c r="F47" s="57" t="s">
        <v>790</v>
      </c>
      <c r="G47" s="57" t="s">
        <v>779</v>
      </c>
      <c r="H47" s="57" t="s">
        <v>785</v>
      </c>
      <c r="I47" s="57" t="s">
        <v>800</v>
      </c>
      <c r="J47" s="57" t="s">
        <v>816</v>
      </c>
      <c r="K47" s="57" t="s">
        <v>825</v>
      </c>
    </row>
    <row r="48" spans="2:11" s="64" customFormat="1" ht="12" customHeight="1">
      <c r="B48" s="61" t="s">
        <v>583</v>
      </c>
      <c r="C48" s="115" t="s">
        <v>694</v>
      </c>
      <c r="D48" s="118" t="s">
        <v>610</v>
      </c>
      <c r="E48" s="63" t="s">
        <v>776</v>
      </c>
      <c r="F48" s="67" t="s">
        <v>777</v>
      </c>
      <c r="G48" s="67" t="s">
        <v>790</v>
      </c>
      <c r="H48" s="67" t="s">
        <v>816</v>
      </c>
      <c r="I48" s="67" t="s">
        <v>825</v>
      </c>
      <c r="J48" s="67" t="s">
        <v>826</v>
      </c>
      <c r="K48" s="67"/>
    </row>
    <row r="49" spans="2:11" ht="12" customHeight="1">
      <c r="B49" s="65"/>
      <c r="C49" s="116" t="s">
        <v>695</v>
      </c>
      <c r="D49" s="94" t="s">
        <v>569</v>
      </c>
      <c r="E49" s="75" t="s">
        <v>776</v>
      </c>
      <c r="F49" s="74" t="s">
        <v>792</v>
      </c>
      <c r="G49" s="74" t="s">
        <v>780</v>
      </c>
      <c r="H49" s="74" t="s">
        <v>827</v>
      </c>
      <c r="I49" s="74" t="s">
        <v>816</v>
      </c>
      <c r="J49" s="74"/>
      <c r="K49" s="74"/>
    </row>
    <row r="50" spans="2:11" s="64" customFormat="1" ht="12" customHeight="1">
      <c r="B50" s="61"/>
      <c r="C50" s="117" t="s">
        <v>696</v>
      </c>
      <c r="D50" s="93" t="s">
        <v>611</v>
      </c>
      <c r="E50" s="77" t="s">
        <v>776</v>
      </c>
      <c r="F50" s="76" t="s">
        <v>777</v>
      </c>
      <c r="G50" s="76" t="s">
        <v>792</v>
      </c>
      <c r="H50" s="76" t="s">
        <v>790</v>
      </c>
      <c r="I50" s="76" t="s">
        <v>827</v>
      </c>
      <c r="J50" s="76" t="s">
        <v>816</v>
      </c>
      <c r="K50" s="76" t="s">
        <v>826</v>
      </c>
    </row>
    <row r="51" spans="2:11" ht="12" customHeight="1">
      <c r="B51" s="57" t="s">
        <v>256</v>
      </c>
      <c r="C51" s="111" t="s">
        <v>720</v>
      </c>
      <c r="D51" s="66" t="s">
        <v>570</v>
      </c>
      <c r="E51" s="57" t="s">
        <v>777</v>
      </c>
      <c r="F51" s="57" t="s">
        <v>790</v>
      </c>
      <c r="G51" s="57" t="s">
        <v>801</v>
      </c>
      <c r="H51" s="57" t="s">
        <v>818</v>
      </c>
      <c r="I51" s="57" t="s">
        <v>824</v>
      </c>
      <c r="J51" s="57"/>
      <c r="K51" s="57"/>
    </row>
    <row r="52" spans="2:11" s="64" customFormat="1" ht="12" customHeight="1">
      <c r="B52" s="61" t="s">
        <v>593</v>
      </c>
      <c r="C52" s="67" t="s">
        <v>697</v>
      </c>
      <c r="D52" s="66" t="s">
        <v>571</v>
      </c>
      <c r="E52" s="67" t="s">
        <v>776</v>
      </c>
      <c r="F52" s="67" t="s">
        <v>777</v>
      </c>
      <c r="G52" s="67" t="s">
        <v>790</v>
      </c>
      <c r="H52" s="67" t="s">
        <v>802</v>
      </c>
      <c r="I52" s="67" t="s">
        <v>816</v>
      </c>
      <c r="J52" s="67" t="s">
        <v>828</v>
      </c>
      <c r="K52" s="67"/>
    </row>
    <row r="53" spans="2:11" ht="12" customHeight="1">
      <c r="B53" s="65"/>
      <c r="C53" s="112" t="s">
        <v>721</v>
      </c>
      <c r="D53" s="68">
        <v>881</v>
      </c>
      <c r="E53" s="74" t="s">
        <v>777</v>
      </c>
      <c r="F53" s="75" t="s">
        <v>792</v>
      </c>
      <c r="G53" s="75" t="s">
        <v>790</v>
      </c>
      <c r="H53" s="75" t="s">
        <v>829</v>
      </c>
      <c r="I53" s="74"/>
      <c r="J53" s="74"/>
      <c r="K53" s="74"/>
    </row>
    <row r="54" spans="2:11" s="64" customFormat="1" ht="12" customHeight="1">
      <c r="B54" s="61"/>
      <c r="C54" s="72"/>
      <c r="D54" s="71">
        <v>3523</v>
      </c>
      <c r="E54" s="72"/>
      <c r="F54" s="73"/>
      <c r="G54" s="73"/>
      <c r="H54" s="73"/>
      <c r="I54" s="72"/>
      <c r="J54" s="72"/>
      <c r="K54" s="72"/>
    </row>
    <row r="55" spans="2:11" ht="12" customHeight="1">
      <c r="B55" s="57" t="s">
        <v>257</v>
      </c>
      <c r="C55" s="57"/>
      <c r="D55" s="66"/>
      <c r="E55" s="57"/>
      <c r="F55" s="57"/>
      <c r="G55" s="57"/>
      <c r="H55" s="57"/>
      <c r="I55" s="57"/>
      <c r="J55" s="57"/>
      <c r="K55" s="57"/>
    </row>
    <row r="56" spans="2:11" s="64" customFormat="1" ht="12" customHeight="1">
      <c r="B56" s="61" t="s">
        <v>583</v>
      </c>
      <c r="C56" s="67"/>
      <c r="D56" s="66"/>
      <c r="E56" s="67"/>
      <c r="F56" s="67"/>
      <c r="G56" s="67"/>
      <c r="H56" s="67"/>
      <c r="I56" s="67"/>
      <c r="J56" s="67"/>
      <c r="K56" s="67"/>
    </row>
    <row r="57" spans="2:11" ht="12" customHeight="1">
      <c r="B57" s="57" t="s">
        <v>258</v>
      </c>
      <c r="C57" s="57" t="s">
        <v>722</v>
      </c>
      <c r="D57" s="68">
        <v>1088</v>
      </c>
      <c r="E57" s="58" t="s">
        <v>776</v>
      </c>
      <c r="F57" s="57" t="s">
        <v>792</v>
      </c>
      <c r="G57" s="57" t="s">
        <v>779</v>
      </c>
      <c r="H57" s="57" t="s">
        <v>830</v>
      </c>
      <c r="I57" s="57" t="s">
        <v>816</v>
      </c>
      <c r="J57" s="57"/>
      <c r="K57" s="57"/>
    </row>
    <row r="58" spans="2:11" s="64" customFormat="1" ht="12" customHeight="1">
      <c r="B58" s="61" t="s">
        <v>612</v>
      </c>
      <c r="C58" s="67" t="s">
        <v>698</v>
      </c>
      <c r="D58" s="71">
        <v>3257</v>
      </c>
      <c r="E58" s="63" t="s">
        <v>776</v>
      </c>
      <c r="F58" s="67" t="s">
        <v>777</v>
      </c>
      <c r="G58" s="67" t="s">
        <v>792</v>
      </c>
      <c r="H58" s="67" t="s">
        <v>802</v>
      </c>
      <c r="I58" s="67" t="s">
        <v>803</v>
      </c>
      <c r="J58" s="67" t="s">
        <v>816</v>
      </c>
      <c r="K58" s="67"/>
    </row>
    <row r="59" spans="2:11" s="64" customFormat="1" ht="12" customHeight="1">
      <c r="B59" s="61"/>
      <c r="C59" s="69" t="s">
        <v>699</v>
      </c>
      <c r="D59" s="66">
        <v>1088</v>
      </c>
      <c r="E59" s="70" t="s">
        <v>776</v>
      </c>
      <c r="F59" s="69" t="s">
        <v>777</v>
      </c>
      <c r="G59" s="69" t="s">
        <v>790</v>
      </c>
      <c r="H59" s="69" t="s">
        <v>804</v>
      </c>
      <c r="I59" s="69" t="s">
        <v>817</v>
      </c>
      <c r="J59" s="69" t="s">
        <v>816</v>
      </c>
      <c r="K59" s="69"/>
    </row>
    <row r="60" spans="2:11" s="64" customFormat="1" ht="12" customHeight="1">
      <c r="B60" s="61"/>
      <c r="C60" s="72" t="s">
        <v>700</v>
      </c>
      <c r="D60" s="66">
        <v>3257</v>
      </c>
      <c r="E60" s="73" t="s">
        <v>776</v>
      </c>
      <c r="F60" s="72" t="s">
        <v>777</v>
      </c>
      <c r="G60" s="72" t="s">
        <v>792</v>
      </c>
      <c r="H60" s="72" t="s">
        <v>805</v>
      </c>
      <c r="I60" s="72" t="s">
        <v>831</v>
      </c>
      <c r="J60" s="72" t="s">
        <v>816</v>
      </c>
      <c r="K60" s="72" t="s">
        <v>866</v>
      </c>
    </row>
    <row r="61" spans="2:11" ht="12" customHeight="1">
      <c r="B61" s="65"/>
      <c r="C61" s="57" t="s">
        <v>701</v>
      </c>
      <c r="D61" s="68">
        <v>1038</v>
      </c>
      <c r="E61" s="58" t="s">
        <v>776</v>
      </c>
      <c r="F61" s="58" t="s">
        <v>777</v>
      </c>
      <c r="G61" s="57" t="s">
        <v>790</v>
      </c>
      <c r="H61" s="57" t="s">
        <v>802</v>
      </c>
      <c r="I61" s="57"/>
      <c r="J61" s="57"/>
      <c r="K61" s="57"/>
    </row>
    <row r="62" spans="2:11" s="64" customFormat="1" ht="12" customHeight="1">
      <c r="B62" s="61"/>
      <c r="C62" s="67" t="s">
        <v>702</v>
      </c>
      <c r="D62" s="71">
        <v>3114</v>
      </c>
      <c r="E62" s="63" t="s">
        <v>776</v>
      </c>
      <c r="F62" s="63" t="s">
        <v>777</v>
      </c>
      <c r="G62" s="67" t="s">
        <v>790</v>
      </c>
      <c r="H62" s="67" t="s">
        <v>797</v>
      </c>
      <c r="I62" s="67" t="s">
        <v>828</v>
      </c>
      <c r="J62" s="67" t="s">
        <v>832</v>
      </c>
      <c r="K62" s="67"/>
    </row>
    <row r="63" spans="2:11" s="64" customFormat="1" ht="12" customHeight="1">
      <c r="B63" s="61"/>
      <c r="C63" s="72" t="s">
        <v>703</v>
      </c>
      <c r="D63" s="66">
        <v>1193</v>
      </c>
      <c r="E63" s="73" t="s">
        <v>776</v>
      </c>
      <c r="F63" s="73" t="s">
        <v>777</v>
      </c>
      <c r="G63" s="72" t="s">
        <v>833</v>
      </c>
      <c r="H63" s="72" t="s">
        <v>834</v>
      </c>
      <c r="I63" s="72"/>
      <c r="J63" s="72"/>
      <c r="K63" s="72"/>
    </row>
    <row r="64" spans="2:11" s="64" customFormat="1" ht="12" customHeight="1">
      <c r="B64" s="61"/>
      <c r="C64" s="67" t="s">
        <v>704</v>
      </c>
      <c r="D64" s="66">
        <v>3175</v>
      </c>
      <c r="E64" s="63" t="s">
        <v>776</v>
      </c>
      <c r="F64" s="63" t="s">
        <v>792</v>
      </c>
      <c r="G64" s="67" t="s">
        <v>779</v>
      </c>
      <c r="H64" s="67" t="s">
        <v>866</v>
      </c>
      <c r="I64" s="67" t="s">
        <v>835</v>
      </c>
      <c r="J64" s="67"/>
      <c r="K64" s="67"/>
    </row>
    <row r="65" spans="2:11" ht="12" customHeight="1">
      <c r="B65" s="65"/>
      <c r="C65" s="74" t="s">
        <v>772</v>
      </c>
      <c r="D65" s="68">
        <v>1195</v>
      </c>
      <c r="E65" s="74" t="s">
        <v>776</v>
      </c>
      <c r="F65" s="74" t="s">
        <v>777</v>
      </c>
      <c r="G65" s="75" t="s">
        <v>794</v>
      </c>
      <c r="H65" s="75" t="s">
        <v>779</v>
      </c>
      <c r="I65" s="74" t="s">
        <v>817</v>
      </c>
      <c r="J65" s="74"/>
      <c r="K65" s="74"/>
    </row>
    <row r="66" spans="2:11" s="64" customFormat="1" ht="12" customHeight="1">
      <c r="B66" s="61"/>
      <c r="C66" s="72" t="s">
        <v>705</v>
      </c>
      <c r="D66" s="71">
        <v>3370</v>
      </c>
      <c r="E66" s="72" t="s">
        <v>776</v>
      </c>
      <c r="F66" s="72" t="s">
        <v>777</v>
      </c>
      <c r="G66" s="73" t="s">
        <v>792</v>
      </c>
      <c r="H66" s="73" t="s">
        <v>790</v>
      </c>
      <c r="I66" s="72" t="s">
        <v>781</v>
      </c>
      <c r="J66" s="72" t="s">
        <v>829</v>
      </c>
      <c r="K66" s="72"/>
    </row>
    <row r="67" spans="2:11" ht="12" customHeight="1">
      <c r="B67" s="65"/>
      <c r="C67" s="74" t="s">
        <v>723</v>
      </c>
      <c r="D67" s="66">
        <v>1507</v>
      </c>
      <c r="E67" s="74" t="s">
        <v>777</v>
      </c>
      <c r="F67" s="74" t="s">
        <v>790</v>
      </c>
      <c r="G67" s="75" t="s">
        <v>779</v>
      </c>
      <c r="H67" s="75" t="s">
        <v>804</v>
      </c>
      <c r="I67" s="75" t="s">
        <v>815</v>
      </c>
      <c r="J67" s="75"/>
      <c r="K67" s="74"/>
    </row>
    <row r="68" spans="2:11" s="64" customFormat="1" ht="12" customHeight="1">
      <c r="B68" s="61"/>
      <c r="C68" s="76" t="s">
        <v>724</v>
      </c>
      <c r="D68" s="66">
        <v>3357</v>
      </c>
      <c r="E68" s="76" t="s">
        <v>776</v>
      </c>
      <c r="F68" s="76" t="s">
        <v>777</v>
      </c>
      <c r="G68" s="77" t="s">
        <v>804</v>
      </c>
      <c r="H68" s="77" t="s">
        <v>818</v>
      </c>
      <c r="I68" s="77" t="s">
        <v>836</v>
      </c>
      <c r="J68" s="77"/>
      <c r="K68" s="76"/>
    </row>
    <row r="69" spans="2:11" ht="12" customHeight="1">
      <c r="B69" s="65"/>
      <c r="C69" s="74" t="s">
        <v>725</v>
      </c>
      <c r="D69" s="68">
        <v>1597</v>
      </c>
      <c r="E69" s="74" t="s">
        <v>776</v>
      </c>
      <c r="F69" s="74" t="s">
        <v>785</v>
      </c>
      <c r="G69" s="74" t="s">
        <v>816</v>
      </c>
      <c r="H69" s="74"/>
      <c r="I69" s="74"/>
      <c r="J69" s="74"/>
      <c r="K69" s="74"/>
    </row>
    <row r="70" spans="2:11" s="64" customFormat="1" ht="12" customHeight="1">
      <c r="B70" s="61"/>
      <c r="C70" s="76" t="s">
        <v>726</v>
      </c>
      <c r="D70" s="71">
        <v>3398</v>
      </c>
      <c r="E70" s="76" t="s">
        <v>776</v>
      </c>
      <c r="F70" s="76" t="s">
        <v>792</v>
      </c>
      <c r="G70" s="76" t="s">
        <v>815</v>
      </c>
      <c r="H70" s="76"/>
      <c r="I70" s="76"/>
      <c r="J70" s="76"/>
      <c r="K70" s="76"/>
    </row>
    <row r="71" spans="2:11" ht="12" customHeight="1">
      <c r="B71" s="65"/>
      <c r="C71" s="65" t="s">
        <v>727</v>
      </c>
      <c r="D71" s="66">
        <v>1553</v>
      </c>
      <c r="E71" s="78" t="s">
        <v>776</v>
      </c>
      <c r="F71" s="65" t="s">
        <v>778</v>
      </c>
      <c r="G71" s="65" t="s">
        <v>806</v>
      </c>
      <c r="H71" s="65" t="s">
        <v>837</v>
      </c>
      <c r="I71" s="65"/>
      <c r="J71" s="65"/>
      <c r="K71" s="65"/>
    </row>
    <row r="72" spans="2:11" s="64" customFormat="1" ht="12" customHeight="1">
      <c r="B72" s="61"/>
      <c r="C72" s="67"/>
      <c r="D72" s="66">
        <v>3503</v>
      </c>
      <c r="E72" s="63"/>
      <c r="F72" s="67"/>
      <c r="G72" s="67"/>
      <c r="H72" s="67"/>
      <c r="I72" s="67"/>
      <c r="J72" s="67"/>
      <c r="K72" s="67"/>
    </row>
    <row r="73" spans="2:11" ht="12" customHeight="1">
      <c r="B73" s="65"/>
      <c r="C73" s="74" t="s">
        <v>728</v>
      </c>
      <c r="D73" s="68">
        <v>1121</v>
      </c>
      <c r="E73" s="74" t="s">
        <v>792</v>
      </c>
      <c r="F73" s="74" t="s">
        <v>807</v>
      </c>
      <c r="G73" s="74" t="s">
        <v>816</v>
      </c>
      <c r="H73" s="74" t="s">
        <v>838</v>
      </c>
      <c r="I73" s="74"/>
      <c r="J73" s="74"/>
      <c r="K73" s="74"/>
    </row>
    <row r="74" spans="2:11" s="64" customFormat="1" ht="12" customHeight="1">
      <c r="B74" s="61"/>
      <c r="C74" s="76"/>
      <c r="D74" s="71">
        <v>3513</v>
      </c>
      <c r="E74" s="76"/>
      <c r="F74" s="76"/>
      <c r="G74" s="76"/>
      <c r="H74" s="76"/>
      <c r="I74" s="76"/>
      <c r="J74" s="76"/>
      <c r="K74" s="76"/>
    </row>
    <row r="75" spans="2:11" ht="12" customHeight="1">
      <c r="B75" s="65"/>
      <c r="C75" s="65" t="s">
        <v>729</v>
      </c>
      <c r="D75" s="66">
        <v>1382</v>
      </c>
      <c r="E75" s="65" t="s">
        <v>792</v>
      </c>
      <c r="F75" s="65" t="s">
        <v>778</v>
      </c>
      <c r="G75" s="65" t="s">
        <v>790</v>
      </c>
      <c r="H75" s="65" t="s">
        <v>839</v>
      </c>
      <c r="I75" s="65"/>
      <c r="J75" s="65"/>
      <c r="K75" s="65"/>
    </row>
    <row r="76" spans="2:11" s="64" customFormat="1" ht="12" customHeight="1">
      <c r="B76" s="61"/>
      <c r="C76" s="67" t="s">
        <v>730</v>
      </c>
      <c r="D76" s="66">
        <v>3601</v>
      </c>
      <c r="E76" s="67" t="s">
        <v>776</v>
      </c>
      <c r="F76" s="67" t="s">
        <v>792</v>
      </c>
      <c r="G76" s="67" t="s">
        <v>827</v>
      </c>
      <c r="H76" s="67" t="s">
        <v>816</v>
      </c>
      <c r="I76" s="67" t="s">
        <v>840</v>
      </c>
      <c r="J76" s="67"/>
      <c r="K76" s="67"/>
    </row>
    <row r="77" spans="2:11" s="64" customFormat="1" ht="12" customHeight="1">
      <c r="B77" s="61"/>
      <c r="C77" s="69" t="s">
        <v>731</v>
      </c>
      <c r="D77" s="68">
        <v>1505</v>
      </c>
      <c r="E77" s="69" t="s">
        <v>776</v>
      </c>
      <c r="F77" s="69" t="s">
        <v>792</v>
      </c>
      <c r="G77" s="69" t="s">
        <v>806</v>
      </c>
      <c r="H77" s="69" t="s">
        <v>779</v>
      </c>
      <c r="I77" s="69" t="s">
        <v>780</v>
      </c>
      <c r="J77" s="69" t="s">
        <v>816</v>
      </c>
      <c r="K77" s="69"/>
    </row>
    <row r="78" spans="2:11" s="64" customFormat="1" ht="12" customHeight="1">
      <c r="B78" s="61"/>
      <c r="C78" s="72" t="s">
        <v>732</v>
      </c>
      <c r="D78" s="66">
        <v>3767</v>
      </c>
      <c r="E78" s="72" t="s">
        <v>776</v>
      </c>
      <c r="F78" s="72" t="s">
        <v>792</v>
      </c>
      <c r="G78" s="72" t="s">
        <v>806</v>
      </c>
      <c r="H78" s="72" t="s">
        <v>786</v>
      </c>
      <c r="I78" s="72" t="s">
        <v>836</v>
      </c>
      <c r="J78" s="72" t="s">
        <v>841</v>
      </c>
      <c r="K78" s="72" t="s">
        <v>816</v>
      </c>
    </row>
    <row r="79" spans="2:11" s="64" customFormat="1" ht="12" customHeight="1">
      <c r="B79" s="61"/>
      <c r="C79" s="72"/>
      <c r="D79" s="71"/>
      <c r="E79" s="95" t="s">
        <v>868</v>
      </c>
      <c r="F79" s="95"/>
      <c r="G79" s="95"/>
      <c r="H79" s="95"/>
      <c r="I79" s="95"/>
      <c r="J79" s="95"/>
      <c r="K79" s="95"/>
    </row>
    <row r="80" spans="2:11" s="64" customFormat="1" ht="12" customHeight="1">
      <c r="B80" s="61"/>
      <c r="C80" s="69" t="s">
        <v>733</v>
      </c>
      <c r="D80" s="66">
        <v>1403</v>
      </c>
      <c r="E80" s="69" t="s">
        <v>777</v>
      </c>
      <c r="F80" s="69" t="s">
        <v>792</v>
      </c>
      <c r="G80" s="69" t="s">
        <v>806</v>
      </c>
      <c r="H80" s="69" t="s">
        <v>779</v>
      </c>
      <c r="I80" s="69" t="s">
        <v>780</v>
      </c>
      <c r="J80" s="69"/>
      <c r="K80" s="69"/>
    </row>
    <row r="81" spans="2:11" s="64" customFormat="1" ht="12" customHeight="1">
      <c r="B81" s="79"/>
      <c r="C81" s="67" t="s">
        <v>734</v>
      </c>
      <c r="D81" s="71">
        <v>3954</v>
      </c>
      <c r="E81" s="67" t="s">
        <v>776</v>
      </c>
      <c r="F81" s="67" t="s">
        <v>792</v>
      </c>
      <c r="G81" s="67" t="s">
        <v>817</v>
      </c>
      <c r="H81" s="67" t="s">
        <v>842</v>
      </c>
      <c r="I81" s="67" t="s">
        <v>843</v>
      </c>
      <c r="J81" s="67" t="s">
        <v>840</v>
      </c>
      <c r="K81" s="67"/>
    </row>
    <row r="82" spans="2:11" s="64" customFormat="1" ht="12" customHeight="1">
      <c r="B82" s="82"/>
      <c r="C82" s="84"/>
      <c r="D82" s="96"/>
      <c r="E82" s="84"/>
      <c r="F82" s="84"/>
      <c r="G82" s="84"/>
      <c r="H82" s="84"/>
      <c r="I82" s="84"/>
      <c r="J82" s="84"/>
      <c r="K82" s="84"/>
    </row>
    <row r="83" spans="2:11" s="64" customFormat="1" ht="12" customHeight="1">
      <c r="B83" s="86"/>
      <c r="C83" s="87"/>
      <c r="D83" s="97"/>
      <c r="E83" s="87"/>
      <c r="F83" s="87"/>
      <c r="G83" s="87"/>
      <c r="H83" s="87"/>
      <c r="I83" s="87"/>
      <c r="J83" s="87"/>
      <c r="K83" s="87"/>
    </row>
    <row r="84" spans="2:11" ht="12" customHeight="1">
      <c r="B84" s="57" t="s">
        <v>259</v>
      </c>
      <c r="C84" s="57" t="s">
        <v>735</v>
      </c>
      <c r="D84" s="68">
        <v>1354</v>
      </c>
      <c r="E84" s="57" t="s">
        <v>776</v>
      </c>
      <c r="F84" s="57" t="s">
        <v>777</v>
      </c>
      <c r="G84" s="57" t="s">
        <v>778</v>
      </c>
      <c r="H84" s="57"/>
      <c r="I84" s="57"/>
      <c r="J84" s="57"/>
      <c r="K84" s="57"/>
    </row>
    <row r="85" spans="2:11" s="64" customFormat="1" ht="12" customHeight="1">
      <c r="B85" s="61" t="s">
        <v>613</v>
      </c>
      <c r="C85" s="67"/>
      <c r="D85" s="66">
        <v>2856</v>
      </c>
      <c r="E85" s="67"/>
      <c r="F85" s="67"/>
      <c r="G85" s="67"/>
      <c r="H85" s="67"/>
      <c r="I85" s="67"/>
      <c r="J85" s="67"/>
      <c r="K85" s="67"/>
    </row>
    <row r="86" spans="2:11" ht="12" customHeight="1">
      <c r="B86" s="65"/>
      <c r="C86" s="74" t="s">
        <v>736</v>
      </c>
      <c r="D86" s="68">
        <v>1551</v>
      </c>
      <c r="E86" s="74" t="s">
        <v>776</v>
      </c>
      <c r="F86" s="74" t="s">
        <v>777</v>
      </c>
      <c r="G86" s="74" t="s">
        <v>792</v>
      </c>
      <c r="H86" s="74" t="s">
        <v>816</v>
      </c>
      <c r="I86" s="74"/>
      <c r="J86" s="74"/>
      <c r="K86" s="74"/>
    </row>
    <row r="87" spans="2:11" s="64" customFormat="1" ht="12" customHeight="1">
      <c r="B87" s="61"/>
      <c r="C87" s="76" t="s">
        <v>737</v>
      </c>
      <c r="D87" s="71">
        <v>3021</v>
      </c>
      <c r="E87" s="76" t="s">
        <v>776</v>
      </c>
      <c r="F87" s="76" t="s">
        <v>792</v>
      </c>
      <c r="G87" s="76" t="s">
        <v>816</v>
      </c>
      <c r="H87" s="76" t="s">
        <v>834</v>
      </c>
      <c r="I87" s="76" t="s">
        <v>844</v>
      </c>
      <c r="J87" s="76"/>
      <c r="K87" s="76"/>
    </row>
    <row r="88" spans="2:11" ht="12" customHeight="1">
      <c r="B88" s="65"/>
      <c r="C88" s="57" t="s">
        <v>738</v>
      </c>
      <c r="D88" s="66">
        <v>1354</v>
      </c>
      <c r="E88" s="57" t="s">
        <v>776</v>
      </c>
      <c r="F88" s="57" t="s">
        <v>777</v>
      </c>
      <c r="G88" s="57" t="s">
        <v>805</v>
      </c>
      <c r="H88" s="57" t="s">
        <v>831</v>
      </c>
      <c r="I88" s="57" t="s">
        <v>845</v>
      </c>
      <c r="J88" s="57"/>
      <c r="K88" s="57"/>
    </row>
    <row r="89" spans="2:11" s="64" customFormat="1" ht="12" customHeight="1">
      <c r="B89" s="79"/>
      <c r="C89" s="67"/>
      <c r="D89" s="66">
        <v>2856</v>
      </c>
      <c r="E89" s="67"/>
      <c r="F89" s="67"/>
      <c r="G89" s="67"/>
      <c r="H89" s="67"/>
      <c r="I89" s="67"/>
      <c r="J89" s="67"/>
      <c r="K89" s="67"/>
    </row>
    <row r="90" spans="2:11" ht="12" customHeight="1">
      <c r="B90" s="57" t="s">
        <v>260</v>
      </c>
      <c r="C90" s="74"/>
      <c r="D90" s="68"/>
      <c r="E90" s="75"/>
      <c r="F90" s="74"/>
      <c r="G90" s="74"/>
      <c r="H90" s="75"/>
      <c r="I90" s="75"/>
      <c r="J90" s="75"/>
      <c r="K90" s="74"/>
    </row>
    <row r="91" spans="2:11" s="64" customFormat="1" ht="12" customHeight="1">
      <c r="B91" s="61" t="s">
        <v>616</v>
      </c>
      <c r="C91" s="72"/>
      <c r="D91" s="71"/>
      <c r="E91" s="73"/>
      <c r="F91" s="72"/>
      <c r="G91" s="72"/>
      <c r="H91" s="73"/>
      <c r="I91" s="73"/>
      <c r="J91" s="73"/>
      <c r="K91" s="72"/>
    </row>
    <row r="92" spans="2:11" ht="12" customHeight="1">
      <c r="B92" s="57" t="s">
        <v>261</v>
      </c>
      <c r="C92" s="57" t="s">
        <v>693</v>
      </c>
      <c r="D92" s="66">
        <v>15677</v>
      </c>
      <c r="E92" s="58" t="s">
        <v>776</v>
      </c>
      <c r="F92" s="57" t="s">
        <v>777</v>
      </c>
      <c r="G92" s="57" t="s">
        <v>778</v>
      </c>
      <c r="H92" s="58"/>
      <c r="I92" s="58"/>
      <c r="J92" s="57"/>
      <c r="K92" s="57"/>
    </row>
    <row r="93" spans="2:11" s="64" customFormat="1" ht="12" customHeight="1">
      <c r="B93" s="61" t="s">
        <v>617</v>
      </c>
      <c r="C93" s="67"/>
      <c r="D93" s="66">
        <v>3613</v>
      </c>
      <c r="E93" s="63"/>
      <c r="F93" s="67"/>
      <c r="G93" s="67"/>
      <c r="H93" s="63"/>
      <c r="I93" s="63"/>
      <c r="J93" s="67"/>
      <c r="K93" s="67"/>
    </row>
    <row r="94" spans="2:11" ht="12" customHeight="1">
      <c r="B94" s="57" t="s">
        <v>262</v>
      </c>
      <c r="C94" s="57" t="s">
        <v>739</v>
      </c>
      <c r="D94" s="68">
        <v>15620</v>
      </c>
      <c r="E94" s="58" t="s">
        <v>776</v>
      </c>
      <c r="F94" s="57" t="s">
        <v>792</v>
      </c>
      <c r="G94" s="58" t="s">
        <v>794</v>
      </c>
      <c r="H94" s="57" t="s">
        <v>808</v>
      </c>
      <c r="I94" s="57" t="s">
        <v>809</v>
      </c>
      <c r="J94" s="57"/>
      <c r="K94" s="57"/>
    </row>
    <row r="95" spans="2:11" s="64" customFormat="1" ht="12" customHeight="1">
      <c r="B95" s="79" t="s">
        <v>618</v>
      </c>
      <c r="C95" s="67"/>
      <c r="D95" s="71">
        <v>4310</v>
      </c>
      <c r="E95" s="63"/>
      <c r="F95" s="67"/>
      <c r="G95" s="63"/>
      <c r="H95" s="67"/>
      <c r="I95" s="67"/>
      <c r="J95" s="67"/>
      <c r="K95" s="67"/>
    </row>
    <row r="96" spans="2:11" ht="12" customHeight="1">
      <c r="B96" s="57" t="s">
        <v>278</v>
      </c>
      <c r="C96" s="74"/>
      <c r="D96" s="66"/>
      <c r="E96" s="74"/>
      <c r="F96" s="74"/>
      <c r="G96" s="74"/>
      <c r="H96" s="75"/>
      <c r="I96" s="75"/>
      <c r="J96" s="74"/>
      <c r="K96" s="74"/>
    </row>
    <row r="97" spans="2:11" s="64" customFormat="1" ht="12" customHeight="1">
      <c r="B97" s="61" t="s">
        <v>619</v>
      </c>
      <c r="C97" s="76"/>
      <c r="D97" s="66"/>
      <c r="E97" s="76"/>
      <c r="F97" s="76"/>
      <c r="G97" s="76"/>
      <c r="H97" s="77"/>
      <c r="I97" s="77"/>
      <c r="J97" s="76"/>
      <c r="K97" s="76"/>
    </row>
    <row r="98" spans="2:11" ht="12" customHeight="1">
      <c r="B98" s="57" t="s">
        <v>263</v>
      </c>
      <c r="C98" s="65" t="s">
        <v>740</v>
      </c>
      <c r="D98" s="68">
        <v>15989</v>
      </c>
      <c r="E98" s="78" t="s">
        <v>776</v>
      </c>
      <c r="F98" s="78" t="s">
        <v>816</v>
      </c>
      <c r="G98" s="65" t="s">
        <v>846</v>
      </c>
      <c r="H98" s="65"/>
      <c r="I98" s="65"/>
      <c r="J98" s="65"/>
      <c r="K98" s="65"/>
    </row>
    <row r="99" spans="2:11" s="64" customFormat="1" ht="12" customHeight="1">
      <c r="B99" s="61" t="s">
        <v>620</v>
      </c>
      <c r="C99" s="67"/>
      <c r="D99" s="71">
        <v>4594</v>
      </c>
      <c r="E99" s="63"/>
      <c r="F99" s="63"/>
      <c r="G99" s="67"/>
      <c r="H99" s="67"/>
      <c r="I99" s="67"/>
      <c r="J99" s="67"/>
      <c r="K99" s="67"/>
    </row>
    <row r="100" spans="2:11" ht="12" customHeight="1">
      <c r="B100" s="57" t="s">
        <v>264</v>
      </c>
      <c r="C100" s="74" t="s">
        <v>741</v>
      </c>
      <c r="D100" s="66">
        <v>367</v>
      </c>
      <c r="E100" s="74" t="s">
        <v>776</v>
      </c>
      <c r="F100" s="75" t="s">
        <v>780</v>
      </c>
      <c r="G100" s="74" t="s">
        <v>809</v>
      </c>
      <c r="H100" s="74"/>
      <c r="I100" s="75"/>
      <c r="J100" s="74"/>
      <c r="K100" s="74"/>
    </row>
    <row r="101" spans="2:11" s="64" customFormat="1" ht="12" customHeight="1">
      <c r="B101" s="61" t="s">
        <v>621</v>
      </c>
      <c r="C101" s="76"/>
      <c r="D101" s="66">
        <v>4595</v>
      </c>
      <c r="E101" s="76"/>
      <c r="F101" s="77"/>
      <c r="G101" s="76"/>
      <c r="H101" s="76"/>
      <c r="I101" s="77"/>
      <c r="J101" s="76"/>
      <c r="K101" s="76"/>
    </row>
    <row r="102" spans="2:11" ht="12" customHeight="1">
      <c r="B102" s="65"/>
      <c r="C102" s="57" t="s">
        <v>742</v>
      </c>
      <c r="D102" s="68">
        <v>543</v>
      </c>
      <c r="E102" s="57" t="s">
        <v>777</v>
      </c>
      <c r="F102" s="58" t="s">
        <v>792</v>
      </c>
      <c r="G102" s="58" t="s">
        <v>779</v>
      </c>
      <c r="H102" s="57" t="s">
        <v>780</v>
      </c>
      <c r="I102" s="57" t="s">
        <v>847</v>
      </c>
      <c r="J102" s="57"/>
      <c r="K102" s="57"/>
    </row>
    <row r="103" spans="2:11" s="64" customFormat="1" ht="12" customHeight="1">
      <c r="B103" s="79"/>
      <c r="C103" s="67"/>
      <c r="D103" s="71">
        <v>5021</v>
      </c>
      <c r="E103" s="67"/>
      <c r="F103" s="63"/>
      <c r="G103" s="63"/>
      <c r="H103" s="67"/>
      <c r="I103" s="67"/>
      <c r="J103" s="67"/>
      <c r="K103" s="67"/>
    </row>
    <row r="104" spans="2:11" ht="12" customHeight="1">
      <c r="B104" s="57" t="s">
        <v>265</v>
      </c>
      <c r="C104" s="74" t="s">
        <v>743</v>
      </c>
      <c r="D104" s="66">
        <v>720</v>
      </c>
      <c r="E104" s="74" t="s">
        <v>776</v>
      </c>
      <c r="F104" s="74" t="s">
        <v>792</v>
      </c>
      <c r="G104" s="75" t="s">
        <v>790</v>
      </c>
      <c r="H104" s="74" t="s">
        <v>810</v>
      </c>
      <c r="I104" s="75" t="s">
        <v>867</v>
      </c>
      <c r="J104" s="75" t="s">
        <v>841</v>
      </c>
      <c r="K104" s="74"/>
    </row>
    <row r="105" spans="2:11" s="64" customFormat="1" ht="12" customHeight="1">
      <c r="B105" s="79" t="s">
        <v>585</v>
      </c>
      <c r="C105" s="72"/>
      <c r="D105" s="66">
        <v>5781</v>
      </c>
      <c r="E105" s="72"/>
      <c r="F105" s="72"/>
      <c r="G105" s="73"/>
      <c r="H105" s="72"/>
      <c r="I105" s="73"/>
      <c r="J105" s="73"/>
      <c r="K105" s="72"/>
    </row>
    <row r="106" spans="2:11" ht="12" customHeight="1">
      <c r="B106" s="57" t="s">
        <v>266</v>
      </c>
      <c r="C106" s="57" t="s">
        <v>744</v>
      </c>
      <c r="D106" s="68">
        <v>726</v>
      </c>
      <c r="E106" s="57" t="s">
        <v>777</v>
      </c>
      <c r="F106" s="57" t="s">
        <v>792</v>
      </c>
      <c r="G106" s="57" t="s">
        <v>848</v>
      </c>
      <c r="H106" s="57"/>
      <c r="I106" s="58"/>
      <c r="J106" s="57"/>
      <c r="K106" s="57"/>
    </row>
    <row r="107" spans="2:11" s="64" customFormat="1" ht="12" customHeight="1">
      <c r="B107" s="79" t="s">
        <v>622</v>
      </c>
      <c r="C107" s="67"/>
      <c r="D107" s="71">
        <v>5784</v>
      </c>
      <c r="E107" s="67"/>
      <c r="F107" s="67"/>
      <c r="G107" s="67"/>
      <c r="H107" s="67"/>
      <c r="I107" s="63"/>
      <c r="J107" s="67"/>
      <c r="K107" s="67"/>
    </row>
    <row r="108" spans="2:11" ht="12" customHeight="1">
      <c r="B108" s="57" t="s">
        <v>473</v>
      </c>
      <c r="C108" s="74" t="s">
        <v>745</v>
      </c>
      <c r="D108" s="66">
        <v>1253</v>
      </c>
      <c r="E108" s="74" t="s">
        <v>792</v>
      </c>
      <c r="F108" s="74" t="s">
        <v>790</v>
      </c>
      <c r="G108" s="74" t="s">
        <v>780</v>
      </c>
      <c r="H108" s="74" t="s">
        <v>810</v>
      </c>
      <c r="I108" s="75"/>
      <c r="J108" s="74"/>
      <c r="K108" s="74"/>
    </row>
    <row r="109" spans="2:11" s="64" customFormat="1" ht="12" customHeight="1">
      <c r="B109" s="79" t="s">
        <v>623</v>
      </c>
      <c r="C109" s="72"/>
      <c r="D109" s="66">
        <v>6078</v>
      </c>
      <c r="E109" s="72"/>
      <c r="F109" s="72"/>
      <c r="G109" s="72"/>
      <c r="H109" s="72"/>
      <c r="I109" s="73"/>
      <c r="J109" s="72"/>
      <c r="K109" s="72"/>
    </row>
    <row r="110" spans="2:11" ht="12" customHeight="1">
      <c r="B110" s="57" t="s">
        <v>267</v>
      </c>
      <c r="C110" s="74" t="s">
        <v>746</v>
      </c>
      <c r="D110" s="68">
        <v>1700</v>
      </c>
      <c r="E110" s="74" t="s">
        <v>776</v>
      </c>
      <c r="F110" s="74" t="s">
        <v>779</v>
      </c>
      <c r="G110" s="74" t="s">
        <v>780</v>
      </c>
      <c r="H110" s="74" t="s">
        <v>816</v>
      </c>
      <c r="I110" s="75"/>
      <c r="J110" s="74"/>
      <c r="K110" s="74"/>
    </row>
    <row r="111" spans="2:11" s="64" customFormat="1" ht="12" customHeight="1">
      <c r="B111" s="79" t="s">
        <v>585</v>
      </c>
      <c r="C111" s="76"/>
      <c r="D111" s="71">
        <v>5434</v>
      </c>
      <c r="E111" s="76"/>
      <c r="F111" s="76"/>
      <c r="G111" s="76"/>
      <c r="H111" s="76"/>
      <c r="I111" s="77"/>
      <c r="J111" s="76"/>
      <c r="K111" s="76"/>
    </row>
    <row r="112" spans="2:11" ht="12" customHeight="1">
      <c r="B112" s="57" t="s">
        <v>281</v>
      </c>
      <c r="C112" s="57"/>
      <c r="D112" s="66"/>
      <c r="E112" s="57"/>
      <c r="F112" s="57"/>
      <c r="G112" s="58"/>
      <c r="H112" s="57"/>
      <c r="I112" s="57"/>
      <c r="J112" s="57"/>
      <c r="K112" s="57"/>
    </row>
    <row r="113" spans="2:11" s="64" customFormat="1" ht="12" customHeight="1">
      <c r="B113" s="79" t="s">
        <v>623</v>
      </c>
      <c r="C113" s="67"/>
      <c r="D113" s="66"/>
      <c r="E113" s="67"/>
      <c r="F113" s="67"/>
      <c r="G113" s="63"/>
      <c r="H113" s="67"/>
      <c r="I113" s="67"/>
      <c r="J113" s="67"/>
      <c r="K113" s="67"/>
    </row>
    <row r="114" spans="2:11" ht="12" customHeight="1">
      <c r="B114" s="65" t="s">
        <v>472</v>
      </c>
      <c r="C114" s="74"/>
      <c r="D114" s="68"/>
      <c r="E114" s="74"/>
      <c r="F114" s="74"/>
      <c r="G114" s="75"/>
      <c r="H114" s="74"/>
      <c r="I114" s="74"/>
      <c r="J114" s="74"/>
      <c r="K114" s="74"/>
    </row>
    <row r="115" spans="2:11" s="64" customFormat="1" ht="12" customHeight="1">
      <c r="B115" s="61" t="s">
        <v>644</v>
      </c>
      <c r="C115" s="72"/>
      <c r="D115" s="71"/>
      <c r="E115" s="72"/>
      <c r="F115" s="72"/>
      <c r="G115" s="73"/>
      <c r="H115" s="72"/>
      <c r="I115" s="72"/>
      <c r="J115" s="72"/>
      <c r="K115" s="72"/>
    </row>
    <row r="116" spans="2:11" ht="12" customHeight="1">
      <c r="B116" s="57" t="s">
        <v>280</v>
      </c>
      <c r="C116" s="57"/>
      <c r="D116" s="66"/>
      <c r="E116" s="57"/>
      <c r="F116" s="57"/>
      <c r="G116" s="58"/>
      <c r="H116" s="57"/>
      <c r="I116" s="57"/>
      <c r="J116" s="57"/>
      <c r="K116" s="57"/>
    </row>
    <row r="117" spans="2:11" s="64" customFormat="1" ht="12" customHeight="1">
      <c r="B117" s="61" t="s">
        <v>619</v>
      </c>
      <c r="C117" s="67"/>
      <c r="D117" s="66"/>
      <c r="E117" s="67"/>
      <c r="F117" s="67"/>
      <c r="G117" s="63"/>
      <c r="H117" s="67"/>
      <c r="I117" s="67"/>
      <c r="J117" s="67"/>
      <c r="K117" s="67"/>
    </row>
    <row r="118" spans="2:11" ht="12" customHeight="1">
      <c r="B118" s="57" t="s">
        <v>268</v>
      </c>
      <c r="C118" s="74" t="s">
        <v>747</v>
      </c>
      <c r="D118" s="68">
        <v>1700</v>
      </c>
      <c r="E118" s="74" t="s">
        <v>792</v>
      </c>
      <c r="F118" s="74" t="s">
        <v>778</v>
      </c>
      <c r="G118" s="74" t="s">
        <v>811</v>
      </c>
      <c r="H118" s="75" t="s">
        <v>790</v>
      </c>
      <c r="I118" s="75" t="s">
        <v>803</v>
      </c>
      <c r="J118" s="74"/>
      <c r="K118" s="74"/>
    </row>
    <row r="119" spans="2:11" s="64" customFormat="1" ht="12" customHeight="1">
      <c r="B119" s="61" t="s">
        <v>624</v>
      </c>
      <c r="C119" s="98" t="s">
        <v>748</v>
      </c>
      <c r="D119" s="71">
        <v>5434</v>
      </c>
      <c r="E119" s="72" t="s">
        <v>776</v>
      </c>
      <c r="F119" s="72" t="s">
        <v>777</v>
      </c>
      <c r="G119" s="72" t="s">
        <v>792</v>
      </c>
      <c r="H119" s="73" t="s">
        <v>849</v>
      </c>
      <c r="I119" s="73" t="s">
        <v>816</v>
      </c>
      <c r="J119" s="72"/>
      <c r="K119" s="72"/>
    </row>
    <row r="120" spans="2:11" ht="12" customHeight="1">
      <c r="B120" s="65"/>
      <c r="C120" s="57" t="s">
        <v>749</v>
      </c>
      <c r="D120" s="66">
        <v>2009</v>
      </c>
      <c r="E120" s="57" t="s">
        <v>776</v>
      </c>
      <c r="F120" s="57" t="s">
        <v>777</v>
      </c>
      <c r="G120" s="58" t="s">
        <v>790</v>
      </c>
      <c r="H120" s="58" t="s">
        <v>779</v>
      </c>
      <c r="I120" s="58" t="s">
        <v>850</v>
      </c>
      <c r="J120" s="57"/>
      <c r="K120" s="57"/>
    </row>
    <row r="121" spans="2:11" s="64" customFormat="1" ht="12" customHeight="1">
      <c r="B121" s="61"/>
      <c r="C121" s="67"/>
      <c r="D121" s="71">
        <v>5502</v>
      </c>
      <c r="E121" s="67"/>
      <c r="F121" s="67"/>
      <c r="G121" s="63"/>
      <c r="H121" s="63"/>
      <c r="I121" s="63"/>
      <c r="J121" s="67"/>
      <c r="K121" s="67"/>
    </row>
    <row r="122" spans="2:11" ht="12" customHeight="1">
      <c r="B122" s="99"/>
      <c r="C122" s="99"/>
      <c r="D122" s="96"/>
      <c r="E122" s="99"/>
      <c r="F122" s="99"/>
      <c r="G122" s="100"/>
      <c r="H122" s="100"/>
      <c r="I122" s="100"/>
      <c r="J122" s="99"/>
      <c r="K122" s="99"/>
    </row>
    <row r="123" spans="2:11" ht="12" customHeight="1">
      <c r="B123" s="101"/>
      <c r="E123" s="101"/>
      <c r="F123" s="101"/>
      <c r="G123" s="102"/>
      <c r="H123" s="102"/>
      <c r="I123" s="102"/>
      <c r="J123" s="101"/>
      <c r="K123" s="101"/>
    </row>
    <row r="124" spans="2:11" ht="12" customHeight="1">
      <c r="B124" s="101"/>
      <c r="E124" s="101"/>
      <c r="F124" s="101"/>
      <c r="G124" s="102"/>
      <c r="H124" s="102"/>
      <c r="I124" s="102"/>
      <c r="J124" s="101"/>
      <c r="K124" s="101"/>
    </row>
    <row r="125" spans="2:11" ht="12" customHeight="1">
      <c r="B125" s="57" t="s">
        <v>269</v>
      </c>
      <c r="C125" s="57" t="s">
        <v>773</v>
      </c>
      <c r="D125" s="68"/>
      <c r="E125" s="57" t="s">
        <v>776</v>
      </c>
      <c r="F125" s="57" t="s">
        <v>792</v>
      </c>
      <c r="G125" s="57" t="s">
        <v>779</v>
      </c>
      <c r="H125" s="58" t="s">
        <v>781</v>
      </c>
      <c r="I125" s="57" t="s">
        <v>785</v>
      </c>
      <c r="J125" s="57" t="s">
        <v>808</v>
      </c>
      <c r="K125" s="57" t="s">
        <v>851</v>
      </c>
    </row>
    <row r="126" spans="2:11" s="64" customFormat="1" ht="12" customHeight="1">
      <c r="B126" s="61" t="s">
        <v>626</v>
      </c>
      <c r="C126" s="67"/>
      <c r="D126" s="66"/>
      <c r="E126" s="67"/>
      <c r="F126" s="67"/>
      <c r="G126" s="67"/>
      <c r="H126" s="63"/>
      <c r="I126" s="67"/>
      <c r="J126" s="67"/>
      <c r="K126" s="67"/>
    </row>
    <row r="127" spans="2:11" ht="12" customHeight="1">
      <c r="B127" s="57" t="s">
        <v>270</v>
      </c>
      <c r="C127" s="74" t="s">
        <v>750</v>
      </c>
      <c r="D127" s="68">
        <v>2270</v>
      </c>
      <c r="E127" s="74" t="s">
        <v>777</v>
      </c>
      <c r="F127" s="74" t="s">
        <v>792</v>
      </c>
      <c r="G127" s="75" t="s">
        <v>779</v>
      </c>
      <c r="H127" s="74" t="s">
        <v>785</v>
      </c>
      <c r="I127" s="74" t="s">
        <v>780</v>
      </c>
      <c r="J127" s="75" t="s">
        <v>852</v>
      </c>
      <c r="K127" s="75"/>
    </row>
    <row r="128" spans="2:11" s="64" customFormat="1" ht="12" customHeight="1">
      <c r="B128" s="61" t="s">
        <v>628</v>
      </c>
      <c r="C128" s="76"/>
      <c r="D128" s="71">
        <v>4458</v>
      </c>
      <c r="E128" s="76"/>
      <c r="F128" s="76"/>
      <c r="G128" s="77"/>
      <c r="H128" s="76"/>
      <c r="I128" s="76"/>
      <c r="J128" s="77"/>
      <c r="K128" s="77"/>
    </row>
    <row r="129" spans="2:11" ht="12" customHeight="1">
      <c r="B129" s="65"/>
      <c r="C129" s="65" t="s">
        <v>751</v>
      </c>
      <c r="D129" s="66">
        <v>2349</v>
      </c>
      <c r="E129" s="65" t="s">
        <v>777</v>
      </c>
      <c r="F129" s="78" t="s">
        <v>792</v>
      </c>
      <c r="G129" s="78" t="s">
        <v>779</v>
      </c>
      <c r="H129" s="65" t="s">
        <v>780</v>
      </c>
      <c r="I129" s="65" t="s">
        <v>807</v>
      </c>
      <c r="J129" s="65" t="s">
        <v>852</v>
      </c>
      <c r="K129" s="65" t="s">
        <v>853</v>
      </c>
    </row>
    <row r="130" spans="2:11" s="64" customFormat="1" ht="12" customHeight="1">
      <c r="B130" s="103"/>
      <c r="C130" s="67"/>
      <c r="D130" s="66">
        <v>4148</v>
      </c>
      <c r="E130" s="67"/>
      <c r="F130" s="63"/>
      <c r="G130" s="63"/>
      <c r="H130" s="67"/>
      <c r="I130" s="67"/>
      <c r="J130" s="67"/>
      <c r="K130" s="67"/>
    </row>
    <row r="131" spans="2:11" ht="12" customHeight="1">
      <c r="B131" s="104" t="s">
        <v>271</v>
      </c>
      <c r="C131" s="74" t="s">
        <v>752</v>
      </c>
      <c r="D131" s="68">
        <v>1803</v>
      </c>
      <c r="E131" s="74" t="s">
        <v>776</v>
      </c>
      <c r="F131" s="74" t="s">
        <v>778</v>
      </c>
      <c r="G131" s="75" t="s">
        <v>806</v>
      </c>
      <c r="H131" s="75" t="s">
        <v>847</v>
      </c>
      <c r="I131" s="74"/>
      <c r="J131" s="74"/>
      <c r="K131" s="74"/>
    </row>
    <row r="132" spans="2:11" s="64" customFormat="1" ht="12" customHeight="1">
      <c r="B132" s="61" t="s">
        <v>622</v>
      </c>
      <c r="C132" s="76" t="s">
        <v>753</v>
      </c>
      <c r="D132" s="71">
        <v>4161</v>
      </c>
      <c r="E132" s="76" t="s">
        <v>776</v>
      </c>
      <c r="F132" s="76" t="s">
        <v>777</v>
      </c>
      <c r="G132" s="77" t="s">
        <v>792</v>
      </c>
      <c r="H132" s="77" t="s">
        <v>790</v>
      </c>
      <c r="I132" s="76" t="s">
        <v>816</v>
      </c>
      <c r="J132" s="76" t="s">
        <v>854</v>
      </c>
      <c r="K132" s="76" t="s">
        <v>855</v>
      </c>
    </row>
    <row r="133" spans="2:11" ht="12" customHeight="1">
      <c r="B133" s="65"/>
      <c r="C133" s="65" t="s">
        <v>754</v>
      </c>
      <c r="D133" s="66">
        <v>1706</v>
      </c>
      <c r="E133" s="65" t="s">
        <v>776</v>
      </c>
      <c r="F133" s="65" t="s">
        <v>792</v>
      </c>
      <c r="G133" s="65" t="s">
        <v>803</v>
      </c>
      <c r="H133" s="65" t="s">
        <v>847</v>
      </c>
      <c r="I133" s="65"/>
      <c r="J133" s="65"/>
      <c r="K133" s="65"/>
    </row>
    <row r="134" spans="2:11" s="64" customFormat="1" ht="12" customHeight="1">
      <c r="B134" s="61"/>
      <c r="C134" s="67"/>
      <c r="D134" s="66">
        <v>3977</v>
      </c>
      <c r="E134" s="67"/>
      <c r="F134" s="67"/>
      <c r="G134" s="67"/>
      <c r="H134" s="67"/>
      <c r="I134" s="67"/>
      <c r="J134" s="67"/>
      <c r="K134" s="67"/>
    </row>
    <row r="135" spans="2:11" s="64" customFormat="1" ht="12" customHeight="1">
      <c r="B135" s="61"/>
      <c r="C135" s="105" t="s">
        <v>869</v>
      </c>
      <c r="D135" s="68">
        <v>1873</v>
      </c>
      <c r="E135" s="65" t="s">
        <v>777</v>
      </c>
      <c r="F135" s="65" t="s">
        <v>792</v>
      </c>
      <c r="G135" s="65" t="s">
        <v>800</v>
      </c>
      <c r="H135" s="65" t="s">
        <v>856</v>
      </c>
      <c r="I135" s="65" t="s">
        <v>857</v>
      </c>
      <c r="J135" s="69"/>
      <c r="K135" s="69"/>
    </row>
    <row r="136" spans="2:11" s="64" customFormat="1" ht="12" customHeight="1">
      <c r="B136" s="61"/>
      <c r="C136" s="72"/>
      <c r="D136" s="71">
        <v>4012</v>
      </c>
      <c r="E136" s="67"/>
      <c r="F136" s="67"/>
      <c r="G136" s="67"/>
      <c r="H136" s="67"/>
      <c r="I136" s="67"/>
      <c r="J136" s="72"/>
      <c r="K136" s="72"/>
    </row>
    <row r="137" spans="2:11" ht="12" customHeight="1">
      <c r="B137" s="57" t="s">
        <v>272</v>
      </c>
      <c r="C137" s="57" t="s">
        <v>757</v>
      </c>
      <c r="D137" s="66">
        <v>2835</v>
      </c>
      <c r="E137" s="57" t="s">
        <v>792</v>
      </c>
      <c r="F137" s="58" t="s">
        <v>806</v>
      </c>
      <c r="G137" s="58" t="s">
        <v>779</v>
      </c>
      <c r="H137" s="58" t="s">
        <v>785</v>
      </c>
      <c r="I137" s="57" t="s">
        <v>817</v>
      </c>
      <c r="J137" s="57" t="s">
        <v>841</v>
      </c>
      <c r="K137" s="57" t="s">
        <v>853</v>
      </c>
    </row>
    <row r="138" spans="2:11" s="64" customFormat="1" ht="12" customHeight="1">
      <c r="B138" s="61" t="s">
        <v>585</v>
      </c>
      <c r="C138" s="67" t="s">
        <v>758</v>
      </c>
      <c r="D138" s="66">
        <v>3792</v>
      </c>
      <c r="E138" s="67" t="s">
        <v>776</v>
      </c>
      <c r="F138" s="63" t="s">
        <v>777</v>
      </c>
      <c r="G138" s="63" t="s">
        <v>816</v>
      </c>
      <c r="H138" s="63" t="s">
        <v>857</v>
      </c>
      <c r="I138" s="67"/>
      <c r="J138" s="67"/>
      <c r="K138" s="67"/>
    </row>
    <row r="139" spans="2:11" ht="12" customHeight="1">
      <c r="B139" s="65"/>
      <c r="C139" s="74" t="s">
        <v>755</v>
      </c>
      <c r="D139" s="68">
        <v>2387</v>
      </c>
      <c r="E139" s="74" t="s">
        <v>792</v>
      </c>
      <c r="F139" s="74" t="s">
        <v>806</v>
      </c>
      <c r="G139" s="74" t="s">
        <v>790</v>
      </c>
      <c r="H139" s="74" t="s">
        <v>779</v>
      </c>
      <c r="I139" s="74" t="s">
        <v>803</v>
      </c>
      <c r="J139" s="74" t="s">
        <v>825</v>
      </c>
      <c r="K139" s="74" t="s">
        <v>857</v>
      </c>
    </row>
    <row r="140" spans="2:11" s="64" customFormat="1" ht="12" customHeight="1">
      <c r="B140" s="61"/>
      <c r="C140" s="76" t="s">
        <v>756</v>
      </c>
      <c r="D140" s="71">
        <v>3788</v>
      </c>
      <c r="E140" s="72" t="s">
        <v>776</v>
      </c>
      <c r="F140" s="72" t="s">
        <v>792</v>
      </c>
      <c r="G140" s="72" t="s">
        <v>867</v>
      </c>
      <c r="H140" s="72" t="s">
        <v>854</v>
      </c>
      <c r="I140" s="72" t="s">
        <v>835</v>
      </c>
      <c r="J140" s="72"/>
      <c r="K140" s="72"/>
    </row>
    <row r="141" spans="2:11" ht="12" customHeight="1">
      <c r="B141" s="65"/>
      <c r="C141" s="57" t="s">
        <v>759</v>
      </c>
      <c r="D141" s="66">
        <v>2192</v>
      </c>
      <c r="E141" s="57" t="s">
        <v>792</v>
      </c>
      <c r="F141" s="57" t="s">
        <v>794</v>
      </c>
      <c r="G141" s="57" t="s">
        <v>806</v>
      </c>
      <c r="H141" s="58" t="s">
        <v>805</v>
      </c>
      <c r="I141" s="58" t="s">
        <v>823</v>
      </c>
      <c r="J141" s="57" t="s">
        <v>858</v>
      </c>
      <c r="K141" s="58"/>
    </row>
    <row r="142" spans="2:11" s="64" customFormat="1" ht="12" customHeight="1">
      <c r="B142" s="79"/>
      <c r="C142" s="67" t="s">
        <v>760</v>
      </c>
      <c r="D142" s="66">
        <v>3734</v>
      </c>
      <c r="E142" s="67" t="s">
        <v>776</v>
      </c>
      <c r="F142" s="67" t="s">
        <v>792</v>
      </c>
      <c r="G142" s="67" t="s">
        <v>806</v>
      </c>
      <c r="H142" s="63" t="s">
        <v>781</v>
      </c>
      <c r="I142" s="63" t="s">
        <v>810</v>
      </c>
      <c r="J142" s="67"/>
      <c r="K142" s="63"/>
    </row>
    <row r="143" spans="2:11" ht="12" customHeight="1">
      <c r="B143" s="57" t="s">
        <v>273</v>
      </c>
      <c r="C143" s="57" t="s">
        <v>761</v>
      </c>
      <c r="D143" s="68">
        <v>3305</v>
      </c>
      <c r="E143" s="57" t="s">
        <v>792</v>
      </c>
      <c r="F143" s="57" t="s">
        <v>790</v>
      </c>
      <c r="G143" s="57" t="s">
        <v>779</v>
      </c>
      <c r="H143" s="58" t="s">
        <v>859</v>
      </c>
      <c r="I143" s="57" t="s">
        <v>860</v>
      </c>
      <c r="J143" s="57" t="s">
        <v>861</v>
      </c>
      <c r="K143" s="57" t="s">
        <v>817</v>
      </c>
    </row>
    <row r="144" spans="2:11" s="64" customFormat="1" ht="12" customHeight="1">
      <c r="B144" s="61" t="s">
        <v>583</v>
      </c>
      <c r="C144" s="67"/>
      <c r="D144" s="71">
        <v>3977</v>
      </c>
      <c r="E144" s="67"/>
      <c r="F144" s="67"/>
      <c r="G144" s="67"/>
      <c r="H144" s="63"/>
      <c r="I144" s="67"/>
      <c r="J144" s="67"/>
      <c r="K144" s="67"/>
    </row>
    <row r="145" spans="2:11" ht="12" customHeight="1">
      <c r="B145" s="65"/>
      <c r="C145" s="74" t="s">
        <v>762</v>
      </c>
      <c r="D145" s="66">
        <v>3437</v>
      </c>
      <c r="E145" s="74" t="s">
        <v>777</v>
      </c>
      <c r="F145" s="74" t="s">
        <v>778</v>
      </c>
      <c r="G145" s="75" t="s">
        <v>811</v>
      </c>
      <c r="H145" s="74" t="s">
        <v>790</v>
      </c>
      <c r="I145" s="74" t="s">
        <v>853</v>
      </c>
      <c r="J145" s="74" t="s">
        <v>862</v>
      </c>
      <c r="K145" s="74"/>
    </row>
    <row r="146" spans="2:11" s="64" customFormat="1" ht="12" customHeight="1">
      <c r="B146" s="79"/>
      <c r="C146" s="76" t="s">
        <v>775</v>
      </c>
      <c r="D146" s="66">
        <v>4317</v>
      </c>
      <c r="E146" s="76" t="s">
        <v>776</v>
      </c>
      <c r="F146" s="76" t="s">
        <v>781</v>
      </c>
      <c r="G146" s="77" t="s">
        <v>785</v>
      </c>
      <c r="H146" s="76" t="s">
        <v>859</v>
      </c>
      <c r="I146" s="76" t="s">
        <v>816</v>
      </c>
      <c r="J146" s="76"/>
      <c r="K146" s="76"/>
    </row>
    <row r="147" spans="2:11" ht="12" customHeight="1">
      <c r="B147" s="57" t="s">
        <v>274</v>
      </c>
      <c r="C147" s="74" t="s">
        <v>763</v>
      </c>
      <c r="D147" s="68"/>
      <c r="E147" s="74" t="s">
        <v>777</v>
      </c>
      <c r="F147" s="74" t="s">
        <v>779</v>
      </c>
      <c r="G147" s="75" t="s">
        <v>781</v>
      </c>
      <c r="H147" s="74" t="s">
        <v>785</v>
      </c>
      <c r="I147" s="74" t="s">
        <v>780</v>
      </c>
      <c r="J147" s="74" t="s">
        <v>810</v>
      </c>
      <c r="K147" s="74"/>
    </row>
    <row r="148" spans="2:11" s="64" customFormat="1" ht="12" customHeight="1">
      <c r="B148" s="61" t="s">
        <v>629</v>
      </c>
      <c r="C148" s="76"/>
      <c r="D148" s="71"/>
      <c r="E148" s="76"/>
      <c r="F148" s="76"/>
      <c r="G148" s="77"/>
      <c r="H148" s="76"/>
      <c r="I148" s="76"/>
      <c r="J148" s="76"/>
      <c r="K148" s="76"/>
    </row>
    <row r="149" spans="2:11" ht="12" customHeight="1">
      <c r="B149" s="57" t="s">
        <v>275</v>
      </c>
      <c r="C149" s="65" t="s">
        <v>764</v>
      </c>
      <c r="D149" s="66"/>
      <c r="E149" s="65" t="s">
        <v>777</v>
      </c>
      <c r="F149" s="65" t="s">
        <v>794</v>
      </c>
      <c r="G149" s="78" t="s">
        <v>805</v>
      </c>
      <c r="H149" s="65" t="s">
        <v>781</v>
      </c>
      <c r="I149" s="65" t="s">
        <v>785</v>
      </c>
      <c r="J149" s="65" t="s">
        <v>853</v>
      </c>
      <c r="K149" s="65"/>
    </row>
    <row r="150" spans="2:11" s="64" customFormat="1" ht="12" customHeight="1">
      <c r="B150" s="61" t="s">
        <v>585</v>
      </c>
      <c r="C150" s="67" t="s">
        <v>774</v>
      </c>
      <c r="D150" s="66"/>
      <c r="E150" s="67" t="s">
        <v>776</v>
      </c>
      <c r="F150" s="67" t="s">
        <v>777</v>
      </c>
      <c r="G150" s="63" t="s">
        <v>785</v>
      </c>
      <c r="H150" s="67" t="s">
        <v>816</v>
      </c>
      <c r="I150" s="67" t="s">
        <v>863</v>
      </c>
      <c r="J150" s="67" t="s">
        <v>864</v>
      </c>
      <c r="K150" s="67"/>
    </row>
    <row r="151" spans="2:11" ht="12" customHeight="1">
      <c r="B151" s="65"/>
      <c r="C151" s="74" t="s">
        <v>765</v>
      </c>
      <c r="D151" s="68"/>
      <c r="E151" s="74" t="s">
        <v>777</v>
      </c>
      <c r="F151" s="74" t="s">
        <v>805</v>
      </c>
      <c r="G151" s="75" t="s">
        <v>780</v>
      </c>
      <c r="H151" s="74" t="s">
        <v>795</v>
      </c>
      <c r="I151" s="74" t="s">
        <v>827</v>
      </c>
      <c r="J151" s="74" t="s">
        <v>861</v>
      </c>
      <c r="K151" s="74" t="s">
        <v>853</v>
      </c>
    </row>
    <row r="152" spans="2:11" s="64" customFormat="1" ht="12" customHeight="1">
      <c r="B152" s="61"/>
      <c r="C152" s="76"/>
      <c r="D152" s="71"/>
      <c r="E152" s="76"/>
      <c r="F152" s="76"/>
      <c r="G152" s="77"/>
      <c r="H152" s="76"/>
      <c r="I152" s="76"/>
      <c r="J152" s="76"/>
      <c r="K152" s="76"/>
    </row>
    <row r="153" spans="2:11" ht="12" customHeight="1">
      <c r="B153" s="65"/>
      <c r="C153" s="65" t="s">
        <v>766</v>
      </c>
      <c r="D153" s="66">
        <v>4227</v>
      </c>
      <c r="E153" s="65" t="s">
        <v>776</v>
      </c>
      <c r="F153" s="65" t="s">
        <v>790</v>
      </c>
      <c r="G153" s="78" t="s">
        <v>779</v>
      </c>
      <c r="H153" s="78" t="s">
        <v>781</v>
      </c>
      <c r="I153" s="65" t="s">
        <v>853</v>
      </c>
      <c r="J153" s="65"/>
      <c r="K153" s="65"/>
    </row>
    <row r="154" spans="2:11" s="64" customFormat="1" ht="12" customHeight="1">
      <c r="B154" s="79"/>
      <c r="C154" s="67"/>
      <c r="D154" s="66">
        <v>3984</v>
      </c>
      <c r="E154" s="67"/>
      <c r="F154" s="67"/>
      <c r="G154" s="63"/>
      <c r="H154" s="63"/>
      <c r="I154" s="67"/>
      <c r="J154" s="67"/>
      <c r="K154" s="67"/>
    </row>
    <row r="155" spans="2:11" ht="12" customHeight="1">
      <c r="B155" s="57" t="s">
        <v>279</v>
      </c>
      <c r="C155" s="74"/>
      <c r="D155" s="68"/>
      <c r="E155" s="74"/>
      <c r="F155" s="74"/>
      <c r="G155" s="75"/>
      <c r="H155" s="74"/>
      <c r="I155" s="74"/>
      <c r="J155" s="74"/>
      <c r="K155" s="74"/>
    </row>
    <row r="156" spans="2:11" s="64" customFormat="1" ht="12" customHeight="1">
      <c r="B156" s="79" t="s">
        <v>635</v>
      </c>
      <c r="C156" s="76"/>
      <c r="D156" s="71"/>
      <c r="E156" s="76"/>
      <c r="F156" s="76"/>
      <c r="G156" s="77"/>
      <c r="H156" s="76"/>
      <c r="I156" s="76"/>
      <c r="J156" s="76"/>
      <c r="K156" s="76"/>
    </row>
    <row r="157" spans="2:11" ht="12" customHeight="1">
      <c r="B157" s="57" t="s">
        <v>282</v>
      </c>
      <c r="C157" s="57"/>
      <c r="D157" s="66"/>
      <c r="E157" s="57"/>
      <c r="F157" s="57"/>
      <c r="G157" s="58"/>
      <c r="H157" s="57"/>
      <c r="I157" s="57"/>
      <c r="J157" s="57"/>
      <c r="K157" s="57"/>
    </row>
    <row r="158" spans="2:11" s="64" customFormat="1" ht="12" customHeight="1">
      <c r="B158" s="61" t="s">
        <v>636</v>
      </c>
      <c r="C158" s="67"/>
      <c r="D158" s="66"/>
      <c r="E158" s="67"/>
      <c r="F158" s="67"/>
      <c r="G158" s="63"/>
      <c r="H158" s="67"/>
      <c r="I158" s="67"/>
      <c r="J158" s="67"/>
      <c r="K158" s="67"/>
    </row>
    <row r="159" spans="2:11" ht="12" customHeight="1">
      <c r="B159" s="57" t="s">
        <v>474</v>
      </c>
      <c r="C159" s="74"/>
      <c r="D159" s="68"/>
      <c r="E159" s="74"/>
      <c r="F159" s="74"/>
      <c r="G159" s="75"/>
      <c r="H159" s="74"/>
      <c r="I159" s="74"/>
      <c r="J159" s="74"/>
      <c r="K159" s="74"/>
    </row>
    <row r="160" spans="2:11" s="64" customFormat="1" ht="12" customHeight="1">
      <c r="B160" s="79" t="s">
        <v>593</v>
      </c>
      <c r="C160" s="76"/>
      <c r="D160" s="71"/>
      <c r="E160" s="76"/>
      <c r="F160" s="76"/>
      <c r="G160" s="77"/>
      <c r="H160" s="76"/>
      <c r="I160" s="76"/>
      <c r="J160" s="76"/>
      <c r="K160" s="76"/>
    </row>
    <row r="161" spans="2:11" ht="12" customHeight="1">
      <c r="B161" s="57" t="s">
        <v>283</v>
      </c>
      <c r="C161" s="57"/>
      <c r="D161" s="66"/>
      <c r="E161" s="57"/>
      <c r="F161" s="57"/>
      <c r="G161" s="58"/>
      <c r="H161" s="57"/>
      <c r="I161" s="57"/>
      <c r="J161" s="57"/>
      <c r="K161" s="57"/>
    </row>
    <row r="162" spans="2:11" s="64" customFormat="1" ht="12" customHeight="1">
      <c r="B162" s="61" t="s">
        <v>637</v>
      </c>
      <c r="C162" s="67"/>
      <c r="D162" s="71"/>
      <c r="E162" s="67"/>
      <c r="F162" s="67"/>
      <c r="G162" s="63"/>
      <c r="H162" s="67"/>
      <c r="I162" s="67"/>
      <c r="J162" s="67"/>
      <c r="K162" s="67"/>
    </row>
    <row r="163" spans="2:11" s="64" customFormat="1" ht="12" customHeight="1">
      <c r="B163" s="82"/>
      <c r="C163" s="84"/>
      <c r="D163" s="96"/>
      <c r="E163" s="84"/>
      <c r="F163" s="84"/>
      <c r="G163" s="85"/>
      <c r="H163" s="84"/>
      <c r="I163" s="84"/>
      <c r="J163" s="84"/>
      <c r="K163" s="84"/>
    </row>
    <row r="164" spans="2:11" s="64" customFormat="1" ht="12" customHeight="1">
      <c r="B164" s="86"/>
      <c r="C164" s="87"/>
      <c r="D164" s="97"/>
      <c r="E164" s="87"/>
      <c r="F164" s="87"/>
      <c r="G164" s="88"/>
      <c r="H164" s="87"/>
      <c r="I164" s="87"/>
      <c r="J164" s="87"/>
      <c r="K164" s="87"/>
    </row>
    <row r="165" spans="2:11" s="64" customFormat="1" ht="12" customHeight="1">
      <c r="B165" s="89"/>
      <c r="C165" s="91"/>
      <c r="D165" s="106"/>
      <c r="E165" s="91"/>
      <c r="F165" s="91"/>
      <c r="G165" s="92"/>
      <c r="H165" s="91"/>
      <c r="I165" s="91"/>
      <c r="J165" s="91"/>
      <c r="K165" s="91"/>
    </row>
    <row r="166" spans="2:11" ht="12" customHeight="1">
      <c r="B166" s="57" t="s">
        <v>276</v>
      </c>
      <c r="C166" s="57"/>
      <c r="D166" s="68"/>
      <c r="E166" s="57"/>
      <c r="F166" s="57"/>
      <c r="G166" s="57"/>
      <c r="H166" s="57"/>
      <c r="I166" s="57"/>
      <c r="J166" s="57"/>
      <c r="K166" s="57"/>
    </row>
    <row r="167" spans="2:11" s="64" customFormat="1" ht="12" customHeight="1">
      <c r="B167" s="79" t="s">
        <v>638</v>
      </c>
      <c r="C167" s="67"/>
      <c r="D167" s="66"/>
      <c r="E167" s="67"/>
      <c r="F167" s="67"/>
      <c r="G167" s="67"/>
      <c r="H167" s="67"/>
      <c r="I167" s="67"/>
      <c r="J167" s="67"/>
      <c r="K167" s="67"/>
    </row>
    <row r="168" spans="2:11" ht="12" customHeight="1">
      <c r="B168" s="57" t="s">
        <v>277</v>
      </c>
      <c r="C168" s="107" t="s">
        <v>767</v>
      </c>
      <c r="D168" s="68">
        <v>13484</v>
      </c>
      <c r="E168" s="74" t="s">
        <v>777</v>
      </c>
      <c r="F168" s="74" t="s">
        <v>812</v>
      </c>
      <c r="G168" s="74" t="s">
        <v>813</v>
      </c>
      <c r="H168" s="74" t="s">
        <v>858</v>
      </c>
      <c r="I168" s="74" t="s">
        <v>865</v>
      </c>
      <c r="J168" s="74"/>
      <c r="K168" s="74"/>
    </row>
    <row r="169" spans="2:11" s="64" customFormat="1" ht="12" customHeight="1">
      <c r="B169" s="61" t="s">
        <v>639</v>
      </c>
      <c r="C169" s="72"/>
      <c r="D169" s="71">
        <v>4038</v>
      </c>
      <c r="E169" s="72"/>
      <c r="F169" s="72"/>
      <c r="G169" s="72"/>
      <c r="H169" s="72"/>
      <c r="I169" s="72"/>
      <c r="J169" s="72"/>
      <c r="K169" s="72"/>
    </row>
    <row r="170" spans="2:11" ht="12" customHeight="1">
      <c r="B170" s="57" t="s">
        <v>284</v>
      </c>
      <c r="C170" s="57" t="s">
        <v>768</v>
      </c>
      <c r="D170" s="66"/>
      <c r="E170" s="57" t="s">
        <v>776</v>
      </c>
      <c r="F170" s="57" t="s">
        <v>777</v>
      </c>
      <c r="G170" s="57" t="s">
        <v>794</v>
      </c>
      <c r="H170" s="57" t="s">
        <v>805</v>
      </c>
      <c r="I170" s="57" t="s">
        <v>812</v>
      </c>
      <c r="J170" s="57" t="s">
        <v>784</v>
      </c>
      <c r="K170" s="57" t="s">
        <v>847</v>
      </c>
    </row>
    <row r="171" spans="2:11" ht="12" customHeight="1">
      <c r="B171" s="108" t="s">
        <v>617</v>
      </c>
      <c r="C171" s="109"/>
      <c r="D171" s="66"/>
      <c r="E171" s="110" t="s">
        <v>816</v>
      </c>
      <c r="F171" s="110" t="s">
        <v>858</v>
      </c>
      <c r="G171" s="110" t="s">
        <v>822</v>
      </c>
      <c r="H171" s="110"/>
      <c r="I171" s="110"/>
      <c r="J171" s="110"/>
      <c r="K171" s="110"/>
    </row>
    <row r="172" spans="2:11" s="64" customFormat="1" ht="12" customHeight="1">
      <c r="B172" s="79"/>
      <c r="C172" s="67"/>
      <c r="D172" s="66"/>
      <c r="E172" s="67"/>
      <c r="F172" s="67"/>
      <c r="G172" s="67"/>
      <c r="H172" s="67"/>
      <c r="I172" s="67"/>
      <c r="J172" s="67"/>
      <c r="K172" s="67"/>
    </row>
    <row r="173" spans="2:11" ht="12" customHeight="1">
      <c r="B173" s="57" t="s">
        <v>475</v>
      </c>
      <c r="C173" s="65"/>
      <c r="D173" s="68"/>
      <c r="E173" s="65"/>
      <c r="F173" s="65"/>
      <c r="G173" s="65"/>
      <c r="H173" s="65"/>
      <c r="I173" s="65"/>
      <c r="J173" s="65"/>
      <c r="K173" s="65"/>
    </row>
    <row r="174" spans="2:11" s="64" customFormat="1" ht="12" customHeight="1">
      <c r="B174" s="79" t="s">
        <v>642</v>
      </c>
      <c r="C174" s="67"/>
      <c r="D174" s="71"/>
      <c r="E174" s="67"/>
      <c r="F174" s="67"/>
      <c r="G174" s="67"/>
      <c r="H174" s="67"/>
      <c r="I174" s="67"/>
      <c r="J174" s="67"/>
      <c r="K174" s="67"/>
    </row>
    <row r="175" spans="2:11" ht="12" customHeight="1">
      <c r="B175" s="57" t="s">
        <v>476</v>
      </c>
      <c r="C175" s="74" t="s">
        <v>687</v>
      </c>
      <c r="D175" s="66">
        <v>13535</v>
      </c>
      <c r="E175" s="74" t="s">
        <v>777</v>
      </c>
      <c r="F175" s="74" t="s">
        <v>794</v>
      </c>
      <c r="G175" s="74" t="s">
        <v>805</v>
      </c>
      <c r="H175" s="74" t="s">
        <v>812</v>
      </c>
      <c r="I175" s="74" t="s">
        <v>847</v>
      </c>
      <c r="J175" s="74" t="s">
        <v>858</v>
      </c>
      <c r="K175" s="74"/>
    </row>
    <row r="176" spans="1:11" s="64" customFormat="1" ht="12" customHeight="1">
      <c r="A176" s="64" t="s">
        <v>643</v>
      </c>
      <c r="B176" s="79" t="s">
        <v>686</v>
      </c>
      <c r="C176" s="76"/>
      <c r="D176" s="71">
        <v>4390</v>
      </c>
      <c r="E176" s="76"/>
      <c r="F176" s="76"/>
      <c r="G176" s="76"/>
      <c r="H176" s="76"/>
      <c r="I176" s="76"/>
      <c r="J176" s="76"/>
      <c r="K176" s="76"/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Toko Doshitsu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IWASAKI Moto</dc:creator>
  <cp:keywords/>
  <dc:description/>
  <cp:lastModifiedBy>IWASAKI Moto</cp:lastModifiedBy>
  <cp:lastPrinted>2005-12-04T14:09:15Z</cp:lastPrinted>
  <dcterms:created xsi:type="dcterms:W3CDTF">2005-07-02T02:00:41Z</dcterms:created>
  <dcterms:modified xsi:type="dcterms:W3CDTF">2005-12-05T14:55:37Z</dcterms:modified>
  <cp:category/>
  <cp:version/>
  <cp:contentType/>
  <cp:contentStatus/>
</cp:coreProperties>
</file>